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2v+u0nOTWHv59kjjWesf+zpJ6jcCHa8rt71UbM3HOu4O2ycKRqWWk6kq1fvwGN2P8s9Ao41HzaybBhcJKTDlQ==" workbookSaltValue="zcYdJeqaKRbXbpn6roLQk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<sst xmlns="http://schemas.openxmlformats.org/spreadsheetml/2006/main" xmlns:r="http://schemas.openxmlformats.org/officeDocument/2006/relationships" count="116" uniqueCount="116">
  <si>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</si>
  <si>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</si>
  <si>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</si>
  <si>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</si>
  <si>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</si>
  <si>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</si>
  <si>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</si>
  <si>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</si>
  <si>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</si>
  <si>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</si>
  <si>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</si>
  <si>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</si>
  <si>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</si>
  <si>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</si>
  <si>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</si>
  <si>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</si>
  <si>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</si>
  <si>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</si>
  <si>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</si>
  <si>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</si>
  <si>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</si>
  <si>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</si>
  <si>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</si>
  <si>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</si>
  <si>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</si>
  <si>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</si>
  <si>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</si>
  <si>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</si>
  <si>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</si>
  <si>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</si>
  <si>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</si>
  <si>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</si>
  <si>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</si>
  <si>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</si>
  <si>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</si>
  <si>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</si>
  <si>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</si>
  <si>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</si>
  <si>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</si>
  <si>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</si>
  <si>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</si>
  <si>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</si>
  <si>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</si>
  <si>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</si>
  <si>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</si>
  <si>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</si>
  <si>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</si>
  <si>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</si>
  <si>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</si>
  <si>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</si>
  <si>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</si>
  <si>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</si>
  <si>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</si>
  <si>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</si>
  <si>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</si>
  <si>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</si>
  <si>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</si>
  <si>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</si>
  <si>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</si>
  <si>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</si>
  <si>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</si>
  <si>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</si>
  <si>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</si>
  <si>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</si>
  <si>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</si>
  <si>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</si>
  <si>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</si>
  <si>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</si>
  <si>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</si>
  <si>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</si>
  <si>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</si>
  <si>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</si>
  <si>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</si>
  <si>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</si>
  <si>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</si>
  <si>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</si>
  <si>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</si>
  <si>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</si>
  <si>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</si>
  <si>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</si>
  <si>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</si>
  <si>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</si>
  <si>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</si>
  <si>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</si>
  <si>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</si>
  <si>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</si>
  <si>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</si>
  <si>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</si>
  <si>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</si>
  <si>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</si>
  <si>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</si>
  <si>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</si>
  <si>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</si>
  <si>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</si>
  <si>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</si>
  <si>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</si>
  <si>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</si>
  <si>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京丹波町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</si>
  <si>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</si>
  <si>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</si>
  <si>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</si>
  <si>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</si>
  <si>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</si>
  <si>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</si>
  <si>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</si>
  <si>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</si>
  <si>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</si>
  <si>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</si>
  <si>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</si>
  <si>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</si>
  <si>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</si>
  <si>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</si>
  <si>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</si>
  <si>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</si>
  <si>
    <t>③管渠改善率
　最も早い供用開始から28年が過ぎたところあるため耐用年数を経過しておらず、現時点では管渠の更新・老朽化対策は必要ないが、今後発生する管渠老朽化に備え対策を検討する必要がある。</t>
    <rPh sb="22" eb="23">
      <t>ス</t>
    </rPh>
    <phoneticPr fontId="1"/>
  </si>
  <si>
    <t>①収益的収支比率
　総収益は、一般会計からの繰入金に依存し例年並みの収益で100％に満たない状況である。繰入金を削減出来るよう経費削減等に取り組む必要がある。
④企業債残高対事業規模比率
　平成28年度から営業収益で賄えない企業債償還金全額を基準内繰入（分流式下水道等）に改めたことから0％となっている。
⑤経費回収率
　使用料が高く全国平均及び類似団体平均よりも回収率は高い。昨年度と比較すると汚水処理費の増加により低下しており、使用料で汚水処理費を賄えておらず、一般会計からの繰入金で補っている。
⑥汚水処理原価
　有収水量は少し増加し、汚水処理費については増加したため前年度よりも増加した。全国平均を上回っており、今後も維持管理費の削減や有収水量の増加を見通した取組みが必要となってくる。
⑦施設利用率
　水洗化率が92.54%であるにもかかわらず、施設利用率が31.74%と低くなっている。これは、計画の時点より人口が減少していることが一因と考えられる。
⑧水洗化率
　全国平均及び類似団体平均より水洗化率は高くなっている。今後も未接続家庭への啓発活動に取り組む必要がある。</t>
    <rPh sb="198" eb="200">
      <t>オスイ</t>
    </rPh>
    <rPh sb="200" eb="202">
      <t>ショリ</t>
    </rPh>
    <rPh sb="202" eb="203">
      <t>ヒ</t>
    </rPh>
    <rPh sb="204" eb="206">
      <t>ゾウカ</t>
    </rPh>
    <rPh sb="209" eb="211">
      <t>テイカ</t>
    </rPh>
    <rPh sb="244" eb="245">
      <t>オギナ</t>
    </rPh>
    <rPh sb="265" eb="266">
      <t>スコ</t>
    </rPh>
    <rPh sb="267" eb="269">
      <t>ゾウカ</t>
    </rPh>
    <rPh sb="287" eb="290">
      <t>ゼンネンド</t>
    </rPh>
    <rPh sb="293" eb="295">
      <t>ゾウカ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</si>
</sst>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9.e-002</c:v>
                </c:pt>
                <c:pt idx="2">
                  <c:v>0.13</c:v>
                </c:pt>
                <c:pt idx="3">
                  <c:v>0.36</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33.53</c:v>
                </c:pt>
                <c:pt idx="1">
                  <c:v>32.75</c:v>
                </c:pt>
                <c:pt idx="2">
                  <c:v>31.74</c:v>
                </c:pt>
                <c:pt idx="3">
                  <c:v>31.74</c:v>
                </c:pt>
                <c:pt idx="4">
                  <c:v>31.74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42.9</c:v>
                </c:pt>
                <c:pt idx="1">
                  <c:v>43.36</c:v>
                </c:pt>
                <c:pt idx="2">
                  <c:v>42.56</c:v>
                </c:pt>
                <c:pt idx="3">
                  <c:v>42.47</c:v>
                </c:pt>
                <c:pt idx="4">
                  <c:v>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92.38</c:v>
                </c:pt>
                <c:pt idx="1">
                  <c:v>92.34</c:v>
                </c:pt>
                <c:pt idx="2">
                  <c:v>92.23</c:v>
                </c:pt>
                <c:pt idx="3">
                  <c:v>92.3</c:v>
                </c:pt>
                <c:pt idx="4">
                  <c:v>92.54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c:v>
                </c:pt>
                <c:pt idx="1">
                  <c:v>83.06</c:v>
                </c:pt>
                <c:pt idx="2">
                  <c:v>83.32</c:v>
                </c:pt>
                <c:pt idx="3">
                  <c:v>83.75</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43.34</c:v>
                </c:pt>
                <c:pt idx="1">
                  <c:v>78.53</c:v>
                </c:pt>
                <c:pt idx="2">
                  <c:v>76.59</c:v>
                </c:pt>
                <c:pt idx="3">
                  <c:v>77.58</c:v>
                </c:pt>
                <c:pt idx="4">
                  <c:v>82.36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1298.9100000000001</c:v>
                </c:pt>
                <c:pt idx="1">
                  <c:v>1243.71</c:v>
                </c:pt>
                <c:pt idx="2">
                  <c:v>1194.1500000000001</c:v>
                </c:pt>
                <c:pt idx="3">
                  <c:v>1206.79</c:v>
                </c:pt>
                <c:pt idx="4">
                  <c:v>1258.43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92.97</c:v>
                </c:pt>
                <c:pt idx="1">
                  <c:v>97.4</c:v>
                </c:pt>
                <c:pt idx="2">
                  <c:v>86.88</c:v>
                </c:pt>
                <c:pt idx="3">
                  <c:v>90.16</c:v>
                </c:pt>
                <c:pt idx="4">
                  <c:v>75.790000000000006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69.87</c:v>
                </c:pt>
                <c:pt idx="1">
                  <c:v>74.3</c:v>
                </c:pt>
                <c:pt idx="2">
                  <c:v>72.260000000000005</c:v>
                </c:pt>
                <c:pt idx="3">
                  <c:v>71.84</c:v>
                </c:pt>
                <c:pt idx="4">
                  <c:v>73.36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240.84</c:v>
                </c:pt>
                <c:pt idx="1">
                  <c:v>231.31</c:v>
                </c:pt>
                <c:pt idx="2">
                  <c:v>259.8</c:v>
                </c:pt>
                <c:pt idx="3">
                  <c:v>252.82</c:v>
                </c:pt>
                <c:pt idx="4">
                  <c:v>301.08999999999997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234.96</c:v>
                </c:pt>
                <c:pt idx="1">
                  <c:v>221.81</c:v>
                </c:pt>
                <c:pt idx="2">
                  <c:v>230.02</c:v>
                </c:pt>
                <c:pt idx="3">
                  <c:v>228.47</c:v>
                </c:pt>
                <c:pt idx="4">
                  <c:v>224.88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L1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京丹波町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15</v>
      </c>
      <c r="X7" s="5"/>
      <c r="Y7" s="5"/>
      <c r="Z7" s="5"/>
      <c r="AA7" s="5"/>
      <c r="AB7" s="5"/>
      <c r="AC7" s="5"/>
      <c r="AD7" s="5" t="s">
        <v>7</v>
      </c>
      <c r="AE7" s="5"/>
      <c r="AF7" s="5"/>
      <c r="AG7" s="5"/>
      <c r="AH7" s="5"/>
      <c r="AI7" s="5"/>
      <c r="AJ7" s="5"/>
      <c r="AK7" s="3"/>
      <c r="AL7" s="5" t="s">
        <v>17</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13616</v>
      </c>
      <c r="AM8" s="22"/>
      <c r="AN8" s="22"/>
      <c r="AO8" s="22"/>
      <c r="AP8" s="22"/>
      <c r="AQ8" s="22"/>
      <c r="AR8" s="22"/>
      <c r="AS8" s="22"/>
      <c r="AT8" s="7">
        <f>データ!T6</f>
        <v>303.08999999999997</v>
      </c>
      <c r="AU8" s="7"/>
      <c r="AV8" s="7"/>
      <c r="AW8" s="7"/>
      <c r="AX8" s="7"/>
      <c r="AY8" s="7"/>
      <c r="AZ8" s="7"/>
      <c r="BA8" s="7"/>
      <c r="BB8" s="7">
        <f>データ!U6</f>
        <v>44.92</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9" t="s">
        <v>36</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31.62</v>
      </c>
      <c r="Q10" s="7"/>
      <c r="R10" s="7"/>
      <c r="S10" s="7"/>
      <c r="T10" s="7"/>
      <c r="U10" s="7"/>
      <c r="V10" s="7"/>
      <c r="W10" s="7">
        <f>データ!Q6</f>
        <v>100</v>
      </c>
      <c r="X10" s="7"/>
      <c r="Y10" s="7"/>
      <c r="Z10" s="7"/>
      <c r="AA10" s="7"/>
      <c r="AB10" s="7"/>
      <c r="AC10" s="7"/>
      <c r="AD10" s="22">
        <f>データ!R6</f>
        <v>4180</v>
      </c>
      <c r="AE10" s="22"/>
      <c r="AF10" s="22"/>
      <c r="AG10" s="22"/>
      <c r="AH10" s="22"/>
      <c r="AI10" s="22"/>
      <c r="AJ10" s="22"/>
      <c r="AK10" s="2"/>
      <c r="AL10" s="22">
        <f>データ!V6</f>
        <v>4264</v>
      </c>
      <c r="AM10" s="22"/>
      <c r="AN10" s="22"/>
      <c r="AO10" s="22"/>
      <c r="AP10" s="22"/>
      <c r="AQ10" s="22"/>
      <c r="AR10" s="22"/>
      <c r="AS10" s="22"/>
      <c r="AT10" s="7">
        <f>データ!W6</f>
        <v>2.44</v>
      </c>
      <c r="AU10" s="7"/>
      <c r="AV10" s="7"/>
      <c r="AW10" s="7"/>
      <c r="AX10" s="7"/>
      <c r="AY10" s="7"/>
      <c r="AZ10" s="7"/>
      <c r="BA10" s="7"/>
      <c r="BB10" s="7">
        <f>データ!X6</f>
        <v>1747.54</v>
      </c>
      <c r="BC10" s="7"/>
      <c r="BD10" s="7"/>
      <c r="BE10" s="7"/>
      <c r="BF10" s="7"/>
      <c r="BG10" s="7"/>
      <c r="BH10" s="7"/>
      <c r="BI10" s="7"/>
      <c r="BJ10" s="2"/>
      <c r="BK10" s="2"/>
      <c r="BL10" s="30" t="s">
        <v>39</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0</v>
      </c>
      <c r="I85" s="12" t="s">
        <v>11</v>
      </c>
      <c r="J85" s="12" t="s">
        <v>50</v>
      </c>
      <c r="K85" s="12" t="s">
        <v>51</v>
      </c>
      <c r="L85" s="12" t="s">
        <v>34</v>
      </c>
      <c r="M85" s="12" t="s">
        <v>38</v>
      </c>
      <c r="N85" s="12" t="s">
        <v>52</v>
      </c>
      <c r="O85" s="12" t="s">
        <v>53</v>
      </c>
    </row>
    <row r="86" spans="1:78" hidden="1">
      <c r="B86" s="12"/>
      <c r="C86" s="12"/>
      <c r="D86" s="12"/>
      <c r="E86" s="12" t="str">
        <f>データ!AI6</f>
        <v/>
      </c>
      <c r="F86" s="12" t="s">
        <v>42</v>
      </c>
      <c r="G86" s="12" t="s">
        <v>42</v>
      </c>
      <c r="H86" s="12" t="str">
        <f>データ!BP6</f>
        <v>【1,260.21】</v>
      </c>
      <c r="I86" s="12" t="str">
        <f>データ!CA6</f>
        <v>【75.29】</v>
      </c>
      <c r="J86" s="12" t="str">
        <f>データ!CL6</f>
        <v>【215.41】</v>
      </c>
      <c r="K86" s="12" t="str">
        <f>データ!CW6</f>
        <v>【42.90】</v>
      </c>
      <c r="L86" s="12" t="str">
        <f>データ!DH6</f>
        <v>【84.75】</v>
      </c>
      <c r="M86" s="12" t="s">
        <v>42</v>
      </c>
      <c r="N86" s="12" t="s">
        <v>42</v>
      </c>
      <c r="O86" s="12" t="str">
        <f>データ!EO6</f>
        <v>【0.30】</v>
      </c>
    </row>
  </sheetData>
  <sheetProtection algorithmName="SHA-512" hashValue="hV5vudwOfxoC2B6pWCD6wbjjaPdqd/xmWMzBHzSDxIsDYs620oS/EG5RAF68MsPScAviON3Z2pVjh+2sw8DQ/g==" saltValue="izh/YAV3fjqMQEN1rd+0W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35</v>
      </c>
      <c r="C3" s="62" t="s">
        <v>59</v>
      </c>
      <c r="D3" s="62" t="s">
        <v>60</v>
      </c>
      <c r="E3" s="62" t="s">
        <v>6</v>
      </c>
      <c r="F3" s="62" t="s">
        <v>5</v>
      </c>
      <c r="G3" s="62" t="s">
        <v>25</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27</v>
      </c>
      <c r="Z4" s="81"/>
      <c r="AA4" s="81"/>
      <c r="AB4" s="81"/>
      <c r="AC4" s="81"/>
      <c r="AD4" s="81"/>
      <c r="AE4" s="81"/>
      <c r="AF4" s="81"/>
      <c r="AG4" s="81"/>
      <c r="AH4" s="81"/>
      <c r="AI4" s="81"/>
      <c r="AJ4" s="81" t="s">
        <v>47</v>
      </c>
      <c r="AK4" s="81"/>
      <c r="AL4" s="81"/>
      <c r="AM4" s="81"/>
      <c r="AN4" s="81"/>
      <c r="AO4" s="81"/>
      <c r="AP4" s="81"/>
      <c r="AQ4" s="81"/>
      <c r="AR4" s="81"/>
      <c r="AS4" s="81"/>
      <c r="AT4" s="81"/>
      <c r="AU4" s="81" t="s">
        <v>30</v>
      </c>
      <c r="AV4" s="81"/>
      <c r="AW4" s="81"/>
      <c r="AX4" s="81"/>
      <c r="AY4" s="81"/>
      <c r="AZ4" s="81"/>
      <c r="BA4" s="81"/>
      <c r="BB4" s="81"/>
      <c r="BC4" s="81"/>
      <c r="BD4" s="81"/>
      <c r="BE4" s="81"/>
      <c r="BF4" s="81" t="s">
        <v>62</v>
      </c>
      <c r="BG4" s="81"/>
      <c r="BH4" s="81"/>
      <c r="BI4" s="81"/>
      <c r="BJ4" s="81"/>
      <c r="BK4" s="81"/>
      <c r="BL4" s="81"/>
      <c r="BM4" s="81"/>
      <c r="BN4" s="81"/>
      <c r="BO4" s="81"/>
      <c r="BP4" s="81"/>
      <c r="BQ4" s="81" t="s">
        <v>16</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7</v>
      </c>
      <c r="N5" s="71" t="s">
        <v>75</v>
      </c>
      <c r="O5" s="71" t="s">
        <v>76</v>
      </c>
      <c r="P5" s="71" t="s">
        <v>77</v>
      </c>
      <c r="Q5" s="71" t="s">
        <v>78</v>
      </c>
      <c r="R5" s="71" t="s">
        <v>79</v>
      </c>
      <c r="S5" s="71" t="s">
        <v>80</v>
      </c>
      <c r="T5" s="71" t="s">
        <v>81</v>
      </c>
      <c r="U5" s="71" t="s">
        <v>65</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45</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5" s="59" customFormat="1">
      <c r="A6" s="60" t="s">
        <v>96</v>
      </c>
      <c r="B6" s="65">
        <f t="shared" ref="B6:X6" si="1">B7</f>
        <v>2020</v>
      </c>
      <c r="C6" s="65">
        <f t="shared" si="1"/>
        <v>264075</v>
      </c>
      <c r="D6" s="65">
        <f t="shared" si="1"/>
        <v>47</v>
      </c>
      <c r="E6" s="65">
        <f t="shared" si="1"/>
        <v>17</v>
      </c>
      <c r="F6" s="65">
        <f t="shared" si="1"/>
        <v>4</v>
      </c>
      <c r="G6" s="65">
        <f t="shared" si="1"/>
        <v>0</v>
      </c>
      <c r="H6" s="65" t="str">
        <f t="shared" si="1"/>
        <v>京都府　京丹波町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31.62</v>
      </c>
      <c r="Q6" s="74">
        <f t="shared" si="1"/>
        <v>100</v>
      </c>
      <c r="R6" s="74">
        <f t="shared" si="1"/>
        <v>4180</v>
      </c>
      <c r="S6" s="74">
        <f t="shared" si="1"/>
        <v>13616</v>
      </c>
      <c r="T6" s="74">
        <f t="shared" si="1"/>
        <v>303.08999999999997</v>
      </c>
      <c r="U6" s="74">
        <f t="shared" si="1"/>
        <v>44.92</v>
      </c>
      <c r="V6" s="74">
        <f t="shared" si="1"/>
        <v>4264</v>
      </c>
      <c r="W6" s="74">
        <f t="shared" si="1"/>
        <v>2.44</v>
      </c>
      <c r="X6" s="74">
        <f t="shared" si="1"/>
        <v>1747.54</v>
      </c>
      <c r="Y6" s="82">
        <f t="shared" ref="Y6:AH6" si="2">IF(Y7="",NA(),Y7)</f>
        <v>43.34</v>
      </c>
      <c r="Z6" s="82">
        <f t="shared" si="2"/>
        <v>78.53</v>
      </c>
      <c r="AA6" s="82">
        <f t="shared" si="2"/>
        <v>76.59</v>
      </c>
      <c r="AB6" s="82">
        <f t="shared" si="2"/>
        <v>77.58</v>
      </c>
      <c r="AC6" s="82">
        <f t="shared" si="2"/>
        <v>82.36</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74">
        <f t="shared" ref="BF6:BO6" si="5">IF(BF7="",NA(),BF7)</f>
        <v>0</v>
      </c>
      <c r="BG6" s="74">
        <f t="shared" si="5"/>
        <v>0</v>
      </c>
      <c r="BH6" s="74">
        <f t="shared" si="5"/>
        <v>0</v>
      </c>
      <c r="BI6" s="74">
        <f t="shared" si="5"/>
        <v>0</v>
      </c>
      <c r="BJ6" s="74">
        <f t="shared" si="5"/>
        <v>0</v>
      </c>
      <c r="BK6" s="82">
        <f t="shared" si="5"/>
        <v>1298.9100000000001</v>
      </c>
      <c r="BL6" s="82">
        <f t="shared" si="5"/>
        <v>1243.71</v>
      </c>
      <c r="BM6" s="82">
        <f t="shared" si="5"/>
        <v>1194.1500000000001</v>
      </c>
      <c r="BN6" s="82">
        <f t="shared" si="5"/>
        <v>1206.79</v>
      </c>
      <c r="BO6" s="82">
        <f t="shared" si="5"/>
        <v>1258.43</v>
      </c>
      <c r="BP6" s="74" t="str">
        <f>IF(BP7="","",IF(BP7="-","【-】","【"&amp;SUBSTITUTE(TEXT(BP7,"#,##0.00"),"-","△")&amp;"】"))</f>
        <v>【1,260.21】</v>
      </c>
      <c r="BQ6" s="82">
        <f t="shared" ref="BQ6:BZ6" si="6">IF(BQ7="",NA(),BQ7)</f>
        <v>92.97</v>
      </c>
      <c r="BR6" s="82">
        <f t="shared" si="6"/>
        <v>97.4</v>
      </c>
      <c r="BS6" s="82">
        <f t="shared" si="6"/>
        <v>86.88</v>
      </c>
      <c r="BT6" s="82">
        <f t="shared" si="6"/>
        <v>90.16</v>
      </c>
      <c r="BU6" s="82">
        <f t="shared" si="6"/>
        <v>75.790000000000006</v>
      </c>
      <c r="BV6" s="82">
        <f t="shared" si="6"/>
        <v>69.87</v>
      </c>
      <c r="BW6" s="82">
        <f t="shared" si="6"/>
        <v>74.3</v>
      </c>
      <c r="BX6" s="82">
        <f t="shared" si="6"/>
        <v>72.260000000000005</v>
      </c>
      <c r="BY6" s="82">
        <f t="shared" si="6"/>
        <v>71.84</v>
      </c>
      <c r="BZ6" s="82">
        <f t="shared" si="6"/>
        <v>73.36</v>
      </c>
      <c r="CA6" s="74" t="str">
        <f>IF(CA7="","",IF(CA7="-","【-】","【"&amp;SUBSTITUTE(TEXT(CA7,"#,##0.00"),"-","△")&amp;"】"))</f>
        <v>【75.29】</v>
      </c>
      <c r="CB6" s="82">
        <f t="shared" ref="CB6:CK6" si="7">IF(CB7="",NA(),CB7)</f>
        <v>240.84</v>
      </c>
      <c r="CC6" s="82">
        <f t="shared" si="7"/>
        <v>231.31</v>
      </c>
      <c r="CD6" s="82">
        <f t="shared" si="7"/>
        <v>259.8</v>
      </c>
      <c r="CE6" s="82">
        <f t="shared" si="7"/>
        <v>252.82</v>
      </c>
      <c r="CF6" s="82">
        <f t="shared" si="7"/>
        <v>301.08999999999997</v>
      </c>
      <c r="CG6" s="82">
        <f t="shared" si="7"/>
        <v>234.96</v>
      </c>
      <c r="CH6" s="82">
        <f t="shared" si="7"/>
        <v>221.81</v>
      </c>
      <c r="CI6" s="82">
        <f t="shared" si="7"/>
        <v>230.02</v>
      </c>
      <c r="CJ6" s="82">
        <f t="shared" si="7"/>
        <v>228.47</v>
      </c>
      <c r="CK6" s="82">
        <f t="shared" si="7"/>
        <v>224.88</v>
      </c>
      <c r="CL6" s="74" t="str">
        <f>IF(CL7="","",IF(CL7="-","【-】","【"&amp;SUBSTITUTE(TEXT(CL7,"#,##0.00"),"-","△")&amp;"】"))</f>
        <v>【215.41】</v>
      </c>
      <c r="CM6" s="82">
        <f t="shared" ref="CM6:CV6" si="8">IF(CM7="",NA(),CM7)</f>
        <v>33.53</v>
      </c>
      <c r="CN6" s="82">
        <f t="shared" si="8"/>
        <v>32.75</v>
      </c>
      <c r="CO6" s="82">
        <f t="shared" si="8"/>
        <v>31.74</v>
      </c>
      <c r="CP6" s="82">
        <f t="shared" si="8"/>
        <v>31.74</v>
      </c>
      <c r="CQ6" s="82">
        <f t="shared" si="8"/>
        <v>31.74</v>
      </c>
      <c r="CR6" s="82">
        <f t="shared" si="8"/>
        <v>42.9</v>
      </c>
      <c r="CS6" s="82">
        <f t="shared" si="8"/>
        <v>43.36</v>
      </c>
      <c r="CT6" s="82">
        <f t="shared" si="8"/>
        <v>42.56</v>
      </c>
      <c r="CU6" s="82">
        <f t="shared" si="8"/>
        <v>42.47</v>
      </c>
      <c r="CV6" s="82">
        <f t="shared" si="8"/>
        <v>42.4</v>
      </c>
      <c r="CW6" s="74" t="str">
        <f>IF(CW7="","",IF(CW7="-","【-】","【"&amp;SUBSTITUTE(TEXT(CW7,"#,##0.00"),"-","△")&amp;"】"))</f>
        <v>【42.90】</v>
      </c>
      <c r="CX6" s="82">
        <f t="shared" ref="CX6:DG6" si="9">IF(CX7="",NA(),CX7)</f>
        <v>92.38</v>
      </c>
      <c r="CY6" s="82">
        <f t="shared" si="9"/>
        <v>92.34</v>
      </c>
      <c r="CZ6" s="82">
        <f t="shared" si="9"/>
        <v>92.23</v>
      </c>
      <c r="DA6" s="82">
        <f t="shared" si="9"/>
        <v>92.3</v>
      </c>
      <c r="DB6" s="82">
        <f t="shared" si="9"/>
        <v>92.54</v>
      </c>
      <c r="DC6" s="82">
        <f t="shared" si="9"/>
        <v>83.5</v>
      </c>
      <c r="DD6" s="82">
        <f t="shared" si="9"/>
        <v>83.06</v>
      </c>
      <c r="DE6" s="82">
        <f t="shared" si="9"/>
        <v>83.32</v>
      </c>
      <c r="DF6" s="82">
        <f t="shared" si="9"/>
        <v>83.75</v>
      </c>
      <c r="DG6" s="82">
        <f t="shared" si="9"/>
        <v>84.19</v>
      </c>
      <c r="DH6" s="74" t="str">
        <f>IF(DH7="","",IF(DH7="-","【-】","【"&amp;SUBSTITUTE(TEXT(DH7,"#,##0.00"),"-","△")&amp;"】"))</f>
        <v>【84.75】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9.e-002</v>
      </c>
      <c r="EK6" s="82">
        <f t="shared" si="12"/>
        <v>9.e-002</v>
      </c>
      <c r="EL6" s="82">
        <f t="shared" si="12"/>
        <v>0.13</v>
      </c>
      <c r="EM6" s="82">
        <f t="shared" si="12"/>
        <v>0.36</v>
      </c>
      <c r="EN6" s="82">
        <f t="shared" si="12"/>
        <v>0.39</v>
      </c>
      <c r="EO6" s="74" t="str">
        <f>IF(EO7="","",IF(EO7="-","【-】","【"&amp;SUBSTITUTE(TEXT(EO7,"#,##0.00"),"-","△")&amp;"】"))</f>
        <v>【0.30】</v>
      </c>
    </row>
    <row r="7" spans="1:145" s="59" customFormat="1">
      <c r="A7" s="60"/>
      <c r="B7" s="66">
        <v>2020</v>
      </c>
      <c r="C7" s="66">
        <v>264075</v>
      </c>
      <c r="D7" s="66">
        <v>47</v>
      </c>
      <c r="E7" s="66">
        <v>17</v>
      </c>
      <c r="F7" s="66">
        <v>4</v>
      </c>
      <c r="G7" s="66">
        <v>0</v>
      </c>
      <c r="H7" s="66" t="s">
        <v>97</v>
      </c>
      <c r="I7" s="66" t="s">
        <v>98</v>
      </c>
      <c r="J7" s="66" t="s">
        <v>99</v>
      </c>
      <c r="K7" s="66" t="s">
        <v>13</v>
      </c>
      <c r="L7" s="66" t="s">
        <v>100</v>
      </c>
      <c r="M7" s="66" t="s">
        <v>101</v>
      </c>
      <c r="N7" s="75" t="s">
        <v>42</v>
      </c>
      <c r="O7" s="75" t="s">
        <v>102</v>
      </c>
      <c r="P7" s="75">
        <v>31.62</v>
      </c>
      <c r="Q7" s="75">
        <v>100</v>
      </c>
      <c r="R7" s="75">
        <v>4180</v>
      </c>
      <c r="S7" s="75">
        <v>13616</v>
      </c>
      <c r="T7" s="75">
        <v>303.08999999999997</v>
      </c>
      <c r="U7" s="75">
        <v>44.92</v>
      </c>
      <c r="V7" s="75">
        <v>4264</v>
      </c>
      <c r="W7" s="75">
        <v>2.44</v>
      </c>
      <c r="X7" s="75">
        <v>1747.54</v>
      </c>
      <c r="Y7" s="75">
        <v>43.34</v>
      </c>
      <c r="Z7" s="75">
        <v>78.53</v>
      </c>
      <c r="AA7" s="75">
        <v>76.59</v>
      </c>
      <c r="AB7" s="75">
        <v>77.58</v>
      </c>
      <c r="AC7" s="75">
        <v>82.36</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0</v>
      </c>
      <c r="BG7" s="75">
        <v>0</v>
      </c>
      <c r="BH7" s="75">
        <v>0</v>
      </c>
      <c r="BI7" s="75">
        <v>0</v>
      </c>
      <c r="BJ7" s="75">
        <v>0</v>
      </c>
      <c r="BK7" s="75">
        <v>1298.9100000000001</v>
      </c>
      <c r="BL7" s="75">
        <v>1243.71</v>
      </c>
      <c r="BM7" s="75">
        <v>1194.1500000000001</v>
      </c>
      <c r="BN7" s="75">
        <v>1206.79</v>
      </c>
      <c r="BO7" s="75">
        <v>1258.43</v>
      </c>
      <c r="BP7" s="75">
        <v>1260.21</v>
      </c>
      <c r="BQ7" s="75">
        <v>92.97</v>
      </c>
      <c r="BR7" s="75">
        <v>97.4</v>
      </c>
      <c r="BS7" s="75">
        <v>86.88</v>
      </c>
      <c r="BT7" s="75">
        <v>90.16</v>
      </c>
      <c r="BU7" s="75">
        <v>75.790000000000006</v>
      </c>
      <c r="BV7" s="75">
        <v>69.87</v>
      </c>
      <c r="BW7" s="75">
        <v>74.3</v>
      </c>
      <c r="BX7" s="75">
        <v>72.260000000000005</v>
      </c>
      <c r="BY7" s="75">
        <v>71.84</v>
      </c>
      <c r="BZ7" s="75">
        <v>73.36</v>
      </c>
      <c r="CA7" s="75">
        <v>75.290000000000006</v>
      </c>
      <c r="CB7" s="75">
        <v>240.84</v>
      </c>
      <c r="CC7" s="75">
        <v>231.31</v>
      </c>
      <c r="CD7" s="75">
        <v>259.8</v>
      </c>
      <c r="CE7" s="75">
        <v>252.82</v>
      </c>
      <c r="CF7" s="75">
        <v>301.08999999999997</v>
      </c>
      <c r="CG7" s="75">
        <v>234.96</v>
      </c>
      <c r="CH7" s="75">
        <v>221.81</v>
      </c>
      <c r="CI7" s="75">
        <v>230.02</v>
      </c>
      <c r="CJ7" s="75">
        <v>228.47</v>
      </c>
      <c r="CK7" s="75">
        <v>224.88</v>
      </c>
      <c r="CL7" s="75">
        <v>215.41</v>
      </c>
      <c r="CM7" s="75">
        <v>33.53</v>
      </c>
      <c r="CN7" s="75">
        <v>32.75</v>
      </c>
      <c r="CO7" s="75">
        <v>31.74</v>
      </c>
      <c r="CP7" s="75">
        <v>31.74</v>
      </c>
      <c r="CQ7" s="75">
        <v>31.74</v>
      </c>
      <c r="CR7" s="75">
        <v>42.9</v>
      </c>
      <c r="CS7" s="75">
        <v>43.36</v>
      </c>
      <c r="CT7" s="75">
        <v>42.56</v>
      </c>
      <c r="CU7" s="75">
        <v>42.47</v>
      </c>
      <c r="CV7" s="75">
        <v>42.4</v>
      </c>
      <c r="CW7" s="75">
        <v>42.9</v>
      </c>
      <c r="CX7" s="75">
        <v>92.38</v>
      </c>
      <c r="CY7" s="75">
        <v>92.34</v>
      </c>
      <c r="CZ7" s="75">
        <v>92.23</v>
      </c>
      <c r="DA7" s="75">
        <v>92.3</v>
      </c>
      <c r="DB7" s="75">
        <v>92.54</v>
      </c>
      <c r="DC7" s="75">
        <v>83.5</v>
      </c>
      <c r="DD7" s="75">
        <v>83.06</v>
      </c>
      <c r="DE7" s="75">
        <v>83.32</v>
      </c>
      <c r="DF7" s="75">
        <v>83.75</v>
      </c>
      <c r="DG7" s="75">
        <v>84.19</v>
      </c>
      <c r="DH7" s="75">
        <v>84.75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9.e-002</v>
      </c>
      <c r="EK7" s="75">
        <v>9.e-002</v>
      </c>
      <c r="EL7" s="75">
        <v>0.13</v>
      </c>
      <c r="EM7" s="75">
        <v>0.36</v>
      </c>
      <c r="EN7" s="75">
        <v>0.39</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35</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108</v>
      </c>
    </row>
    <row r="12" spans="1:145">
      <c r="B12">
        <v>1</v>
      </c>
      <c r="C12">
        <v>1</v>
      </c>
      <c r="D12">
        <v>1</v>
      </c>
      <c r="E12">
        <v>1</v>
      </c>
      <c r="F12">
        <v>2</v>
      </c>
      <c r="G12" t="s">
        <v>109</v>
      </c>
    </row>
    <row r="13" spans="1:145">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Katsuya-Iwasaki</cp:lastModifiedBy>
  <dcterms:created xsi:type="dcterms:W3CDTF">2021-12-03T07:51:41Z</dcterms:created>
  <dcterms:modified xsi:type="dcterms:W3CDTF">2022-02-08T23:38:35Z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2022-02-08T23:38:35Z</vt:filetime>
  </property>
</Properties>
</file>