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４年度\230106公営企業に係る経営比較分析表（令和３年度決算）の分析等について\03 市町村等から\24 京丹波町\"/>
    </mc:Choice>
  </mc:AlternateContent>
  <xr:revisionPtr revIDLastSave="0" documentId="13_ncr:1_{F0F9F73C-B8B8-443C-8698-B7E206DDEFEF}" xr6:coauthVersionLast="36" xr6:coauthVersionMax="36" xr10:uidLastSave="{00000000-0000-0000-0000-000000000000}"/>
  <workbookProtection workbookAlgorithmName="SHA-512" workbookHashValue="q0PyJiPTTH6l1uS/vOnGUfPIdhmGfwg07k7yjz5Tdtp2Y23yE80bqqR0joHP/EHcOOn/h97RALEqRv5RSAL7LQ==" workbookSaltValue="xwXXtu873rUZKbnB1/VnnA=="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<sst xmlns="http://schemas.openxmlformats.org/spreadsheetml/2006/main" count="236" uniqueCount="116">
  <si>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</si>
  <si>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</si>
  <si>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</si>
  <si>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</si>
  <si>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</si>
  <si>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</si>
  <si>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</si>
  <si>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</si>
  <si>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</si>
  <si>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</si>
  <si>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</si>
  <si>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</si>
  <si>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</si>
  <si>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</si>
  <si>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</si>
  <si>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</si>
  <si>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</si>
  <si>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</si>
  <si>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</si>
  <si>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</si>
  <si>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</si>
  <si>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</si>
  <si>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</si>
  <si>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</si>
  <si>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</si>
  <si>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</si>
  <si>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</si>
  <si>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</si>
  <si>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</si>
  <si>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</si>
  <si>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</si>
  <si>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</si>
  <si>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</si>
  <si>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</si>
  <si>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</si>
  <si>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</si>
  <si>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</si>
  <si>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</si>
  <si>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</si>
  <si>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</si>
  <si>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</si>
  <si>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</si>
  <si>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</si>
  <si>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</si>
  <si>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</si>
  <si>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</si>
  <si>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</si>
  <si>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</si>
  <si>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</si>
  <si>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</si>
  <si>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</si>
  <si>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</si>
  <si>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</si>
  <si>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</si>
  <si>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</si>
  <si>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</si>
  <si>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</si>
  <si>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</si>
  <si>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</si>
  <si>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</si>
  <si>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</si>
  <si>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</si>
  <si>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</si>
  <si>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</si>
  <si>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</si>
  <si>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</si>
  <si>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</si>
  <si>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</si>
  <si>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</si>
  <si>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</si>
  <si>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</si>
  <si>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</si>
  <si>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</si>
  <si>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</si>
  <si>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</si>
  <si>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</si>
  <si>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</si>
  <si>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</si>
  <si>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</si>
  <si>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</si>
  <si>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</si>
  <si>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</si>
  <si>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</si>
  <si>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</si>
  <si>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</si>
  <si>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</si>
  <si>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</si>
  <si>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</si>
  <si>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</si>
  <si>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</si>
  <si>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</si>
  <si>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</si>
  <si>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</si>
  <si>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</si>
  <si>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</si>
  <si>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</si>
  <si>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</si>
  <si>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</si>
  <si>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</si>
  <si>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</si>
  <si>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</si>
  <si>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</si>
  <si>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</si>
  <si>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</si>
  <si>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</si>
  <si>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</si>
  <si>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</si>
  <si>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</si>
  <si>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</si>
  <si>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</si>
  <si>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</si>
  <si>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</si>
  <si>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</si>
  <si>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
　最も早い供用開始から35年が過ぎたところであるため、耐用年数を経過しておらず、現時点では管渠の更新・老朽化対策は必要ないが、今後発生する管渠老朽化に備え対策を検討していく必要がある。</t>
  </si>
  <si>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</si>
  <si>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使用料が高く全国平均及び類似団体平均よりも回収率は高い。昨年度と比較すると汚水処理費の減少により上昇しているが、使用料で汚水処理費を賄えておらず、一般会計からの繰入金で補っている。
⑥汚水処理原価
　有収水量は減少し、汚水処理費についても減少したため前年度よりも減少した。全国平均を上回ってきており、今後は維持管理費の削減や有収水量の増加を見通した取組みが必要になってくる。
⑦施設利用率
　水洗化率が94.43%であるにもかかわらず、施設利用率が46.38%と低くなっている。これは、計画の時点より人口が減少していることが一因と考えられる。
⑧水洗化率
　水洗化率については、94.43％と全国平均を約4ポイント上回ってはいるものの頭打ち状態となっており、今後も未接続家庭への啓発活動に取り組んでいく必要がある。</t>
    <rPh sb="264" eb="266">
      <t>ゲンショウ</t>
    </rPh>
    <rPh sb="278" eb="280">
      <t>ゲンショウ</t>
    </rPh>
    <rPh sb="290" eb="292">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</si>
</sst>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04-471E-9C42-C8ED32C3DD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BC04-471E-9C42-C8ED32C3DD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47.05</c:v>
                </c:pt>
                <c:pt idx="1">
                  <c:v>46.38</c:v>
                </c:pt>
                <c:pt idx="2">
                  <c:v>46.38</c:v>
                </c:pt>
                <c:pt idx="3">
                  <c:v>46.38</c:v>
                </c:pt>
                <c:pt idx="4">
                  <c:v>46.38</c:v>
                </c:pt>
              </c:numCache>
            </c:numRef>
          </c:val>
          <c:extLst>
            <c:ext xmlns:c16="http://schemas.microsoft.com/office/drawing/2014/chart" uri="{C3380CC4-5D6E-409C-BE32-E72D297353CC}">
              <c16:uniqueId val="{00000000-0627-41B2-BEE1-881DE9AD41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0627-41B2-BEE1-881DE9AD41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93.94</c:v>
                </c:pt>
                <c:pt idx="1">
                  <c:v>94.06</c:v>
                </c:pt>
                <c:pt idx="2">
                  <c:v>94.37</c:v>
                </c:pt>
                <c:pt idx="3">
                  <c:v>94.83</c:v>
                </c:pt>
                <c:pt idx="4">
                  <c:v>94.43</c:v>
                </c:pt>
              </c:numCache>
            </c:numRef>
          </c:val>
          <c:extLst>
            <c:ext xmlns:c16="http://schemas.microsoft.com/office/drawing/2014/chart" uri="{C3380CC4-5D6E-409C-BE32-E72D297353CC}">
              <c16:uniqueId val="{00000000-952B-424F-A743-DAE882AFEF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952B-424F-A743-DAE882AFEF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64.52</c:v>
                </c:pt>
                <c:pt idx="1">
                  <c:v>66.180000000000007</c:v>
                </c:pt>
                <c:pt idx="2">
                  <c:v>64.069999999999993</c:v>
                </c:pt>
                <c:pt idx="3">
                  <c:v>76.75</c:v>
                </c:pt>
                <c:pt idx="4">
                  <c:v>78.459999999999994</c:v>
                </c:pt>
              </c:numCache>
            </c:numRef>
          </c:val>
          <c:extLst>
            <c:ext xmlns:c16="http://schemas.microsoft.com/office/drawing/2014/chart" uri="{C3380CC4-5D6E-409C-BE32-E72D297353CC}">
              <c16:uniqueId val="{00000000-A123-41C3-8F13-505311140E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23-41C3-8F13-505311140E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FB-445C-B552-1F8F2A15FD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FB-445C-B552-1F8F2A15FD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DB-4863-A283-3355C02B91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DB-4863-A283-3355C02B91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85-4E0B-A62B-9340A41525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85-4E0B-A62B-9340A41525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9F-410C-ADF6-31A9510CAA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9F-410C-ADF6-31A9510CAA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4E-4FB5-A893-57B055002D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F84E-4FB5-A893-57B055002D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90.06</c:v>
                </c:pt>
                <c:pt idx="1">
                  <c:v>85.51</c:v>
                </c:pt>
                <c:pt idx="2">
                  <c:v>90.63</c:v>
                </c:pt>
                <c:pt idx="3">
                  <c:v>85.61</c:v>
                </c:pt>
                <c:pt idx="4">
                  <c:v>89.18</c:v>
                </c:pt>
              </c:numCache>
            </c:numRef>
          </c:val>
          <c:extLst>
            <c:ext xmlns:c16="http://schemas.microsoft.com/office/drawing/2014/chart" uri="{C3380CC4-5D6E-409C-BE32-E72D297353CC}">
              <c16:uniqueId val="{00000000-1689-4757-BC06-C3C6F64E9F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1689-4757-BC06-C3C6F64E9F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253.52</c:v>
                </c:pt>
                <c:pt idx="1">
                  <c:v>267.49</c:v>
                </c:pt>
                <c:pt idx="2">
                  <c:v>257.17</c:v>
                </c:pt>
                <c:pt idx="3">
                  <c:v>274.43</c:v>
                </c:pt>
                <c:pt idx="4">
                  <c:v>264.19</c:v>
                </c:pt>
              </c:numCache>
            </c:numRef>
          </c:val>
          <c:extLst>
            <c:ext xmlns:c16="http://schemas.microsoft.com/office/drawing/2014/chart" uri="{C3380CC4-5D6E-409C-BE32-E72D297353CC}">
              <c16:uniqueId val="{00000000-C2BF-48ED-9B39-7926261452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C2BF-48ED-9B39-7926261452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1"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京丹波町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13320</v>
      </c>
      <c r="AM8" s="36"/>
      <c r="AN8" s="36"/>
      <c r="AO8" s="36"/>
      <c r="AP8" s="36"/>
      <c r="AQ8" s="36"/>
      <c r="AR8" s="36"/>
      <c r="AS8" s="36"/>
      <c r="AT8" s="37">
        <f>データ!T6</f>
        <v>303.08999999999997</v>
      </c>
      <c r="AU8" s="37"/>
      <c r="AV8" s="37"/>
      <c r="AW8" s="37"/>
      <c r="AX8" s="37"/>
      <c r="AY8" s="37"/>
      <c r="AZ8" s="37"/>
      <c r="BA8" s="37"/>
      <c r="BB8" s="37">
        <f>データ!U6</f>
        <v>43.95</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2">
      <c r="A9" s="2"/>
      <c r="B9" s="30" t="s">
        <v>23</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31.39</v>
      </c>
      <c r="Q10" s="37"/>
      <c r="R10" s="37"/>
      <c r="S10" s="37"/>
      <c r="T10" s="37"/>
      <c r="U10" s="37"/>
      <c r="V10" s="37"/>
      <c r="W10" s="37">
        <f>データ!Q6</f>
        <v>100</v>
      </c>
      <c r="X10" s="37"/>
      <c r="Y10" s="37"/>
      <c r="Z10" s="37"/>
      <c r="AA10" s="37"/>
      <c r="AB10" s="37"/>
      <c r="AC10" s="37"/>
      <c r="AD10" s="36">
        <f>データ!R6</f>
        <v>4180</v>
      </c>
      <c r="AE10" s="36"/>
      <c r="AF10" s="36"/>
      <c r="AG10" s="36"/>
      <c r="AH10" s="36"/>
      <c r="AI10" s="36"/>
      <c r="AJ10" s="36"/>
      <c r="AK10" s="2"/>
      <c r="AL10" s="36">
        <f>データ!V6</f>
        <v>4145</v>
      </c>
      <c r="AM10" s="36"/>
      <c r="AN10" s="36"/>
      <c r="AO10" s="36"/>
      <c r="AP10" s="36"/>
      <c r="AQ10" s="36"/>
      <c r="AR10" s="36"/>
      <c r="AS10" s="36"/>
      <c r="AT10" s="37">
        <f>データ!W6</f>
        <v>3.07</v>
      </c>
      <c r="AU10" s="37"/>
      <c r="AV10" s="37"/>
      <c r="AW10" s="37"/>
      <c r="AX10" s="37"/>
      <c r="AY10" s="37"/>
      <c r="AZ10" s="37"/>
      <c r="BA10" s="37"/>
      <c r="BB10" s="37">
        <f>データ!X6</f>
        <v>1350.16</v>
      </c>
      <c r="BC10" s="37"/>
      <c r="BD10" s="37"/>
      <c r="BE10" s="37"/>
      <c r="BF10" s="37"/>
      <c r="BG10" s="37"/>
      <c r="BH10" s="37"/>
      <c r="BI10" s="37"/>
      <c r="BJ10" s="2"/>
      <c r="BK10" s="2"/>
      <c r="BL10" s="46" t="s">
        <v>39</v>
      </c>
      <c r="BM10" s="47"/>
      <c r="BN10" s="48" t="s">
        <v>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41</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42</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44</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45</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46</v>
      </c>
      <c r="C85" s="6"/>
      <c r="D85" s="6"/>
      <c r="E85" s="6" t="s">
        <v>48</v>
      </c>
      <c r="F85" s="6" t="s">
        <v>49</v>
      </c>
      <c r="G85" s="6" t="s">
        <v>50</v>
      </c>
      <c r="H85" s="6" t="s">
        <v>43</v>
      </c>
      <c r="I85" s="6" t="s">
        <v>9</v>
      </c>
      <c r="J85" s="6" t="s">
        <v>51</v>
      </c>
      <c r="K85" s="6" t="s">
        <v>52</v>
      </c>
      <c r="L85" s="6" t="s">
        <v>34</v>
      </c>
      <c r="M85" s="6" t="s">
        <v>37</v>
      </c>
      <c r="N85" s="6" t="s">
        <v>53</v>
      </c>
      <c r="O85" s="6" t="s">
        <v>55</v>
      </c>
    </row>
    <row r="86" spans="1:78" hidden="1" x14ac:dyDescent="0.2">
      <c r="B86" s="6"/>
      <c r="C86" s="6"/>
      <c r="D86" s="6"/>
      <c r="E86" s="6" t="str">
        <f>データ!AI6</f>
        <v/>
      </c>
      <c r="F86" s="6" t="s">
        <v>40</v>
      </c>
      <c r="G86" s="6" t="s">
        <v>40</v>
      </c>
      <c r="H86" s="6" t="str">
        <f>データ!BP6</f>
        <v>【786.37】</v>
      </c>
      <c r="I86" s="6" t="str">
        <f>データ!CA6</f>
        <v>【60.65】</v>
      </c>
      <c r="J86" s="6" t="str">
        <f>データ!CL6</f>
        <v>【256.97】</v>
      </c>
      <c r="K86" s="6" t="str">
        <f>データ!CW6</f>
        <v>【61.14】</v>
      </c>
      <c r="L86" s="6" t="str">
        <f>データ!DH6</f>
        <v>【86.91】</v>
      </c>
      <c r="M86" s="6" t="s">
        <v>40</v>
      </c>
      <c r="N86" s="6" t="s">
        <v>40</v>
      </c>
      <c r="O86" s="6" t="str">
        <f>データ!EO6</f>
        <v>【0.03】</v>
      </c>
    </row>
  </sheetData>
  <sheetProtection algorithmName="SHA-512" hashValue="r+xsMkglYLzuNtK88kc39lh7mnuPZvH1AB7Yn21AXCbjNJUWs8yoMBAiTUm114sdFhIN/g6NjWPY8Rk+XiPLLw==" saltValue="az+AZAJ6NZyTO5egZzkOu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20</v>
      </c>
      <c r="B3" s="16" t="s">
        <v>33</v>
      </c>
      <c r="C3" s="16" t="s">
        <v>60</v>
      </c>
      <c r="D3" s="16" t="s">
        <v>61</v>
      </c>
      <c r="E3" s="16" t="s">
        <v>4</v>
      </c>
      <c r="F3" s="16" t="s">
        <v>3</v>
      </c>
      <c r="G3" s="16" t="s">
        <v>27</v>
      </c>
      <c r="H3" s="74" t="s">
        <v>57</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62</v>
      </c>
      <c r="B4" s="17"/>
      <c r="C4" s="17"/>
      <c r="D4" s="17"/>
      <c r="E4" s="17"/>
      <c r="F4" s="17"/>
      <c r="G4" s="17"/>
      <c r="H4" s="77"/>
      <c r="I4" s="78"/>
      <c r="J4" s="78"/>
      <c r="K4" s="78"/>
      <c r="L4" s="78"/>
      <c r="M4" s="78"/>
      <c r="N4" s="78"/>
      <c r="O4" s="78"/>
      <c r="P4" s="78"/>
      <c r="Q4" s="78"/>
      <c r="R4" s="78"/>
      <c r="S4" s="78"/>
      <c r="T4" s="78"/>
      <c r="U4" s="78"/>
      <c r="V4" s="78"/>
      <c r="W4" s="78"/>
      <c r="X4" s="79"/>
      <c r="Y4" s="73" t="s">
        <v>26</v>
      </c>
      <c r="Z4" s="73"/>
      <c r="AA4" s="73"/>
      <c r="AB4" s="73"/>
      <c r="AC4" s="73"/>
      <c r="AD4" s="73"/>
      <c r="AE4" s="73"/>
      <c r="AF4" s="73"/>
      <c r="AG4" s="73"/>
      <c r="AH4" s="73"/>
      <c r="AI4" s="73"/>
      <c r="AJ4" s="73" t="s">
        <v>47</v>
      </c>
      <c r="AK4" s="73"/>
      <c r="AL4" s="73"/>
      <c r="AM4" s="73"/>
      <c r="AN4" s="73"/>
      <c r="AO4" s="73"/>
      <c r="AP4" s="73"/>
      <c r="AQ4" s="73"/>
      <c r="AR4" s="73"/>
      <c r="AS4" s="73"/>
      <c r="AT4" s="73"/>
      <c r="AU4" s="73" t="s">
        <v>29</v>
      </c>
      <c r="AV4" s="73"/>
      <c r="AW4" s="73"/>
      <c r="AX4" s="73"/>
      <c r="AY4" s="73"/>
      <c r="AZ4" s="73"/>
      <c r="BA4" s="73"/>
      <c r="BB4" s="73"/>
      <c r="BC4" s="73"/>
      <c r="BD4" s="73"/>
      <c r="BE4" s="73"/>
      <c r="BF4" s="73" t="s">
        <v>64</v>
      </c>
      <c r="BG4" s="73"/>
      <c r="BH4" s="73"/>
      <c r="BI4" s="73"/>
      <c r="BJ4" s="73"/>
      <c r="BK4" s="73"/>
      <c r="BL4" s="73"/>
      <c r="BM4" s="73"/>
      <c r="BN4" s="73"/>
      <c r="BO4" s="73"/>
      <c r="BP4" s="73"/>
      <c r="BQ4" s="73" t="s">
        <v>15</v>
      </c>
      <c r="BR4" s="73"/>
      <c r="BS4" s="73"/>
      <c r="BT4" s="73"/>
      <c r="BU4" s="73"/>
      <c r="BV4" s="73"/>
      <c r="BW4" s="73"/>
      <c r="BX4" s="73"/>
      <c r="BY4" s="73"/>
      <c r="BZ4" s="73"/>
      <c r="CA4" s="73"/>
      <c r="CB4" s="73" t="s">
        <v>63</v>
      </c>
      <c r="CC4" s="73"/>
      <c r="CD4" s="73"/>
      <c r="CE4" s="73"/>
      <c r="CF4" s="73"/>
      <c r="CG4" s="73"/>
      <c r="CH4" s="73"/>
      <c r="CI4" s="73"/>
      <c r="CJ4" s="73"/>
      <c r="CK4" s="73"/>
      <c r="CL4" s="73"/>
      <c r="CM4" s="73" t="s">
        <v>1</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2">
      <c r="A5" s="14" t="s">
        <v>69</v>
      </c>
      <c r="B5" s="18"/>
      <c r="C5" s="18"/>
      <c r="D5" s="18"/>
      <c r="E5" s="18"/>
      <c r="F5" s="18"/>
      <c r="G5" s="18"/>
      <c r="H5" s="23" t="s">
        <v>59</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46</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5" s="13" customFormat="1" x14ac:dyDescent="0.2">
      <c r="A6" s="14" t="s">
        <v>95</v>
      </c>
      <c r="B6" s="19">
        <f t="shared" ref="B6:X6" si="1">B7</f>
        <v>2021</v>
      </c>
      <c r="C6" s="19">
        <f t="shared" si="1"/>
        <v>264075</v>
      </c>
      <c r="D6" s="19">
        <f t="shared" si="1"/>
        <v>47</v>
      </c>
      <c r="E6" s="19">
        <f t="shared" si="1"/>
        <v>17</v>
      </c>
      <c r="F6" s="19">
        <f t="shared" si="1"/>
        <v>5</v>
      </c>
      <c r="G6" s="19">
        <f t="shared" si="1"/>
        <v>0</v>
      </c>
      <c r="H6" s="19" t="str">
        <f t="shared" si="1"/>
        <v>京都府　京丹波町</v>
      </c>
      <c r="I6" s="19" t="str">
        <f t="shared" si="1"/>
        <v>法非適用</v>
      </c>
      <c r="J6" s="19" t="str">
        <f t="shared" si="1"/>
        <v>下水道事業</v>
      </c>
      <c r="K6" s="19" t="str">
        <f t="shared" si="1"/>
        <v>農業集落排水</v>
      </c>
      <c r="L6" s="19" t="str">
        <f t="shared" si="1"/>
        <v>F1</v>
      </c>
      <c r="M6" s="19" t="str">
        <f t="shared" si="1"/>
        <v>非設置</v>
      </c>
      <c r="N6" s="24" t="str">
        <f t="shared" si="1"/>
        <v>-</v>
      </c>
      <c r="O6" s="24" t="str">
        <f t="shared" si="1"/>
        <v>該当数値なし</v>
      </c>
      <c r="P6" s="24">
        <f t="shared" si="1"/>
        <v>31.39</v>
      </c>
      <c r="Q6" s="24">
        <f t="shared" si="1"/>
        <v>100</v>
      </c>
      <c r="R6" s="24">
        <f t="shared" si="1"/>
        <v>4180</v>
      </c>
      <c r="S6" s="24">
        <f t="shared" si="1"/>
        <v>13320</v>
      </c>
      <c r="T6" s="24">
        <f t="shared" si="1"/>
        <v>303.08999999999997</v>
      </c>
      <c r="U6" s="24">
        <f t="shared" si="1"/>
        <v>43.95</v>
      </c>
      <c r="V6" s="24">
        <f t="shared" si="1"/>
        <v>4145</v>
      </c>
      <c r="W6" s="24">
        <f t="shared" si="1"/>
        <v>3.07</v>
      </c>
      <c r="X6" s="24">
        <f t="shared" si="1"/>
        <v>1350.16</v>
      </c>
      <c r="Y6" s="28">
        <f t="shared" ref="Y6:AH6" si="2">IF(Y7="",NA(),Y7)</f>
        <v>64.52</v>
      </c>
      <c r="Z6" s="28">
        <f t="shared" si="2"/>
        <v>66.180000000000007</v>
      </c>
      <c r="AA6" s="28">
        <f t="shared" si="2"/>
        <v>64.069999999999993</v>
      </c>
      <c r="AB6" s="28">
        <f t="shared" si="2"/>
        <v>76.75</v>
      </c>
      <c r="AC6" s="28">
        <f t="shared" si="2"/>
        <v>78.459999999999994</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684.74</v>
      </c>
      <c r="BL6" s="28">
        <f t="shared" si="5"/>
        <v>654.91999999999996</v>
      </c>
      <c r="BM6" s="28">
        <f t="shared" si="5"/>
        <v>654.71</v>
      </c>
      <c r="BN6" s="28">
        <f t="shared" si="5"/>
        <v>783.8</v>
      </c>
      <c r="BO6" s="28">
        <f t="shared" si="5"/>
        <v>778.81</v>
      </c>
      <c r="BP6" s="24" t="str">
        <f>IF(BP7="","",IF(BP7="-","【-】","【"&amp;SUBSTITUTE(TEXT(BP7,"#,##0.00"),"-","△")&amp;"】"))</f>
        <v>【786.37】</v>
      </c>
      <c r="BQ6" s="28">
        <f t="shared" ref="BQ6:BZ6" si="6">IF(BQ7="",NA(),BQ7)</f>
        <v>90.06</v>
      </c>
      <c r="BR6" s="28">
        <f t="shared" si="6"/>
        <v>85.51</v>
      </c>
      <c r="BS6" s="28">
        <f t="shared" si="6"/>
        <v>90.63</v>
      </c>
      <c r="BT6" s="28">
        <f t="shared" si="6"/>
        <v>85.61</v>
      </c>
      <c r="BU6" s="28">
        <f t="shared" si="6"/>
        <v>89.18</v>
      </c>
      <c r="BV6" s="28">
        <f t="shared" si="6"/>
        <v>65.33</v>
      </c>
      <c r="BW6" s="28">
        <f t="shared" si="6"/>
        <v>65.39</v>
      </c>
      <c r="BX6" s="28">
        <f t="shared" si="6"/>
        <v>65.37</v>
      </c>
      <c r="BY6" s="28">
        <f t="shared" si="6"/>
        <v>68.11</v>
      </c>
      <c r="BZ6" s="28">
        <f t="shared" si="6"/>
        <v>67.23</v>
      </c>
      <c r="CA6" s="24" t="str">
        <f>IF(CA7="","",IF(CA7="-","【-】","【"&amp;SUBSTITUTE(TEXT(CA7,"#,##0.00"),"-","△")&amp;"】"))</f>
        <v>【60.65】</v>
      </c>
      <c r="CB6" s="28">
        <f t="shared" ref="CB6:CK6" si="7">IF(CB7="",NA(),CB7)</f>
        <v>253.52</v>
      </c>
      <c r="CC6" s="28">
        <f t="shared" si="7"/>
        <v>267.49</v>
      </c>
      <c r="CD6" s="28">
        <f t="shared" si="7"/>
        <v>257.17</v>
      </c>
      <c r="CE6" s="28">
        <f t="shared" si="7"/>
        <v>274.43</v>
      </c>
      <c r="CF6" s="28">
        <f t="shared" si="7"/>
        <v>264.19</v>
      </c>
      <c r="CG6" s="28">
        <f t="shared" si="7"/>
        <v>227.43</v>
      </c>
      <c r="CH6" s="28">
        <f t="shared" si="7"/>
        <v>230.88</v>
      </c>
      <c r="CI6" s="28">
        <f t="shared" si="7"/>
        <v>228.99</v>
      </c>
      <c r="CJ6" s="28">
        <f t="shared" si="7"/>
        <v>222.41</v>
      </c>
      <c r="CK6" s="28">
        <f t="shared" si="7"/>
        <v>228.21</v>
      </c>
      <c r="CL6" s="24" t="str">
        <f>IF(CL7="","",IF(CL7="-","【-】","【"&amp;SUBSTITUTE(TEXT(CL7,"#,##0.00"),"-","△")&amp;"】"))</f>
        <v>【256.97】</v>
      </c>
      <c r="CM6" s="28">
        <f t="shared" ref="CM6:CV6" si="8">IF(CM7="",NA(),CM7)</f>
        <v>47.05</v>
      </c>
      <c r="CN6" s="28">
        <f t="shared" si="8"/>
        <v>46.38</v>
      </c>
      <c r="CO6" s="28">
        <f t="shared" si="8"/>
        <v>46.38</v>
      </c>
      <c r="CP6" s="28">
        <f t="shared" si="8"/>
        <v>46.38</v>
      </c>
      <c r="CQ6" s="28">
        <f t="shared" si="8"/>
        <v>46.38</v>
      </c>
      <c r="CR6" s="28">
        <f t="shared" si="8"/>
        <v>56.01</v>
      </c>
      <c r="CS6" s="28">
        <f t="shared" si="8"/>
        <v>56.72</v>
      </c>
      <c r="CT6" s="28">
        <f t="shared" si="8"/>
        <v>54.06</v>
      </c>
      <c r="CU6" s="28">
        <f t="shared" si="8"/>
        <v>55.26</v>
      </c>
      <c r="CV6" s="28">
        <f t="shared" si="8"/>
        <v>54.54</v>
      </c>
      <c r="CW6" s="24" t="str">
        <f>IF(CW7="","",IF(CW7="-","【-】","【"&amp;SUBSTITUTE(TEXT(CW7,"#,##0.00"),"-","△")&amp;"】"))</f>
        <v>【61.14】</v>
      </c>
      <c r="CX6" s="28">
        <f t="shared" ref="CX6:DG6" si="9">IF(CX7="",NA(),CX7)</f>
        <v>93.94</v>
      </c>
      <c r="CY6" s="28">
        <f t="shared" si="9"/>
        <v>94.06</v>
      </c>
      <c r="CZ6" s="28">
        <f t="shared" si="9"/>
        <v>94.37</v>
      </c>
      <c r="DA6" s="28">
        <f t="shared" si="9"/>
        <v>94.83</v>
      </c>
      <c r="DB6" s="28">
        <f t="shared" si="9"/>
        <v>94.43</v>
      </c>
      <c r="DC6" s="28">
        <f t="shared" si="9"/>
        <v>89.77</v>
      </c>
      <c r="DD6" s="28">
        <f t="shared" si="9"/>
        <v>90.04</v>
      </c>
      <c r="DE6" s="28">
        <f t="shared" si="9"/>
        <v>90.11</v>
      </c>
      <c r="DF6" s="28">
        <f t="shared" si="9"/>
        <v>90.52</v>
      </c>
      <c r="DG6" s="28">
        <f t="shared" si="9"/>
        <v>90.3</v>
      </c>
      <c r="DH6" s="24" t="str">
        <f>IF(DH7="","",IF(DH7="-","【-】","【"&amp;SUBSTITUTE(TEXT(DH7,"#,##0.00"),"-","△")&amp;"】"))</f>
        <v>【86.91】</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0.44</v>
      </c>
      <c r="EK6" s="28">
        <f t="shared" si="12"/>
        <v>0.04</v>
      </c>
      <c r="EL6" s="28">
        <f t="shared" si="12"/>
        <v>0.02</v>
      </c>
      <c r="EM6" s="28">
        <f t="shared" si="12"/>
        <v>0.02</v>
      </c>
      <c r="EN6" s="28">
        <f t="shared" si="12"/>
        <v>0.01</v>
      </c>
      <c r="EO6" s="24" t="str">
        <f>IF(EO7="","",IF(EO7="-","【-】","【"&amp;SUBSTITUTE(TEXT(EO7,"#,##0.00"),"-","△")&amp;"】"))</f>
        <v>【0.03】</v>
      </c>
    </row>
    <row r="7" spans="1:145" s="13" customFormat="1" x14ac:dyDescent="0.2">
      <c r="A7" s="14"/>
      <c r="B7" s="20">
        <v>2021</v>
      </c>
      <c r="C7" s="20">
        <v>264075</v>
      </c>
      <c r="D7" s="20">
        <v>47</v>
      </c>
      <c r="E7" s="20">
        <v>17</v>
      </c>
      <c r="F7" s="20">
        <v>5</v>
      </c>
      <c r="G7" s="20">
        <v>0</v>
      </c>
      <c r="H7" s="20" t="s">
        <v>96</v>
      </c>
      <c r="I7" s="20" t="s">
        <v>97</v>
      </c>
      <c r="J7" s="20" t="s">
        <v>98</v>
      </c>
      <c r="K7" s="20" t="s">
        <v>99</v>
      </c>
      <c r="L7" s="20" t="s">
        <v>100</v>
      </c>
      <c r="M7" s="20" t="s">
        <v>101</v>
      </c>
      <c r="N7" s="25" t="s">
        <v>40</v>
      </c>
      <c r="O7" s="25" t="s">
        <v>102</v>
      </c>
      <c r="P7" s="25">
        <v>31.39</v>
      </c>
      <c r="Q7" s="25">
        <v>100</v>
      </c>
      <c r="R7" s="25">
        <v>4180</v>
      </c>
      <c r="S7" s="25">
        <v>13320</v>
      </c>
      <c r="T7" s="25">
        <v>303.08999999999997</v>
      </c>
      <c r="U7" s="25">
        <v>43.95</v>
      </c>
      <c r="V7" s="25">
        <v>4145</v>
      </c>
      <c r="W7" s="25">
        <v>3.07</v>
      </c>
      <c r="X7" s="25">
        <v>1350.16</v>
      </c>
      <c r="Y7" s="25">
        <v>64.52</v>
      </c>
      <c r="Z7" s="25">
        <v>66.180000000000007</v>
      </c>
      <c r="AA7" s="25">
        <v>64.069999999999993</v>
      </c>
      <c r="AB7" s="25">
        <v>76.75</v>
      </c>
      <c r="AC7" s="25">
        <v>78.459999999999994</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684.74</v>
      </c>
      <c r="BL7" s="25">
        <v>654.91999999999996</v>
      </c>
      <c r="BM7" s="25">
        <v>654.71</v>
      </c>
      <c r="BN7" s="25">
        <v>783.8</v>
      </c>
      <c r="BO7" s="25">
        <v>778.81</v>
      </c>
      <c r="BP7" s="25">
        <v>786.37</v>
      </c>
      <c r="BQ7" s="25">
        <v>90.06</v>
      </c>
      <c r="BR7" s="25">
        <v>85.51</v>
      </c>
      <c r="BS7" s="25">
        <v>90.63</v>
      </c>
      <c r="BT7" s="25">
        <v>85.61</v>
      </c>
      <c r="BU7" s="25">
        <v>89.18</v>
      </c>
      <c r="BV7" s="25">
        <v>65.33</v>
      </c>
      <c r="BW7" s="25">
        <v>65.39</v>
      </c>
      <c r="BX7" s="25">
        <v>65.37</v>
      </c>
      <c r="BY7" s="25">
        <v>68.11</v>
      </c>
      <c r="BZ7" s="25">
        <v>67.23</v>
      </c>
      <c r="CA7" s="25">
        <v>60.65</v>
      </c>
      <c r="CB7" s="25">
        <v>253.52</v>
      </c>
      <c r="CC7" s="25">
        <v>267.49</v>
      </c>
      <c r="CD7" s="25">
        <v>257.17</v>
      </c>
      <c r="CE7" s="25">
        <v>274.43</v>
      </c>
      <c r="CF7" s="25">
        <v>264.19</v>
      </c>
      <c r="CG7" s="25">
        <v>227.43</v>
      </c>
      <c r="CH7" s="25">
        <v>230.88</v>
      </c>
      <c r="CI7" s="25">
        <v>228.99</v>
      </c>
      <c r="CJ7" s="25">
        <v>222.41</v>
      </c>
      <c r="CK7" s="25">
        <v>228.21</v>
      </c>
      <c r="CL7" s="25">
        <v>256.97000000000003</v>
      </c>
      <c r="CM7" s="25">
        <v>47.05</v>
      </c>
      <c r="CN7" s="25">
        <v>46.38</v>
      </c>
      <c r="CO7" s="25">
        <v>46.38</v>
      </c>
      <c r="CP7" s="25">
        <v>46.38</v>
      </c>
      <c r="CQ7" s="25">
        <v>46.38</v>
      </c>
      <c r="CR7" s="25">
        <v>56.01</v>
      </c>
      <c r="CS7" s="25">
        <v>56.72</v>
      </c>
      <c r="CT7" s="25">
        <v>54.06</v>
      </c>
      <c r="CU7" s="25">
        <v>55.26</v>
      </c>
      <c r="CV7" s="25">
        <v>54.54</v>
      </c>
      <c r="CW7" s="25">
        <v>61.14</v>
      </c>
      <c r="CX7" s="25">
        <v>93.94</v>
      </c>
      <c r="CY7" s="25">
        <v>94.06</v>
      </c>
      <c r="CZ7" s="25">
        <v>94.37</v>
      </c>
      <c r="DA7" s="25">
        <v>94.83</v>
      </c>
      <c r="DB7" s="25">
        <v>94.43</v>
      </c>
      <c r="DC7" s="25">
        <v>89.77</v>
      </c>
      <c r="DD7" s="25">
        <v>90.04</v>
      </c>
      <c r="DE7" s="25">
        <v>90.11</v>
      </c>
      <c r="DF7" s="25">
        <v>90.52</v>
      </c>
      <c r="DG7" s="25">
        <v>90.3</v>
      </c>
      <c r="DH7" s="25">
        <v>86.91</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0.44</v>
      </c>
      <c r="EK7" s="25">
        <v>0.04</v>
      </c>
      <c r="EL7" s="25">
        <v>0.02</v>
      </c>
      <c r="EM7" s="25">
        <v>0.02</v>
      </c>
      <c r="EN7" s="25">
        <v>0.01</v>
      </c>
      <c r="EO7" s="25">
        <v>0.03</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2">
      <c r="B11">
        <v>4</v>
      </c>
      <c r="C11">
        <v>3</v>
      </c>
      <c r="D11">
        <v>2</v>
      </c>
      <c r="E11">
        <v>1</v>
      </c>
      <c r="F11">
        <v>0</v>
      </c>
      <c r="G11" t="s">
        <v>108</v>
      </c>
    </row>
    <row r="12" spans="1:145" x14ac:dyDescent="0.2">
      <c r="B12">
        <v>1</v>
      </c>
      <c r="C12">
        <v>1</v>
      </c>
      <c r="D12">
        <v>1</v>
      </c>
      <c r="E12">
        <v>2</v>
      </c>
      <c r="F12">
        <v>3</v>
      </c>
      <c r="G12" t="s">
        <v>109</v>
      </c>
    </row>
    <row r="13" spans="1:145" x14ac:dyDescent="0.2">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2023-01-12T06:46:48Z</vt:filetime>
  </property>
</Properties>
</file>