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K4nJQCZGN7AwJzBiyZ35EiSDZxfkn4CzME9DE1gLT8BRR1ICRC0U9wKmUJC/FE/eW3UQ8Fms7AaqvjZ8BJa+Q==" workbookSaltValue="Ldv9q84qZsxkxlRraPfA7A==" workbookSpinCount="100000"/>
  <bookViews>
    <workbookView xWindow="0" yWindow="0" windowWidth="23040" windowHeight="9216"/>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<sst xmlns="http://schemas.openxmlformats.org/spreadsheetml/2006/main" xmlns:r="http://schemas.openxmlformats.org/officeDocument/2006/relationships" count="116" uniqueCount="116">
  <si>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</si>
  <si>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</si>
  <si>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</si>
  <si>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</si>
  <si>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⑤経費回収率(％)</t>
  </si>
  <si>
    <t>類似団体区分</t>
    <rPh sb="4" eb="6">
      <t>クブン</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</si>
  <si>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</si>
  <si>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</si>
  <si>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</si>
  <si>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</si>
  <si>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</si>
  <si>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</si>
  <si>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</si>
  <si>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</si>
  <si>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</si>
  <si>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</si>
  <si>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</si>
  <si>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</si>
  <si>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</si>
  <si>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</si>
  <si>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</si>
  <si>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</si>
  <si>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</si>
  <si>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</si>
  <si>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</si>
  <si>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</si>
  <si>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</si>
  <si>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</si>
  <si>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</si>
  <si>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</si>
  <si>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</si>
  <si>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</si>
  <si>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</si>
  <si>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</si>
  <si>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</si>
  <si>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類似団体平均値（平均値）</t>
  </si>
  <si>
    <t>2①</t>
  </si>
  <si>
    <t>【】</t>
  </si>
  <si>
    <t>令和5年度全国平均</t>
    <rPh sb="0" eb="2">
      <t>レイワ</t>
    </rPh>
    <rPh sb="3" eb="5">
      <t>ネンド</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</si>
  <si>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</si>
  <si>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</si>
  <si>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</si>
  <si>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</si>
  <si>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</si>
  <si>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</si>
  <si>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</si>
  <si>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</si>
  <si>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</si>
  <si>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</si>
  <si>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</si>
  <si>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</si>
  <si>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</si>
  <si>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</si>
  <si>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</si>
  <si>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</si>
  <si>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</si>
  <si>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</si>
  <si>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</si>
  <si>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</si>
  <si>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</si>
  <si>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</si>
  <si>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</si>
  <si>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</si>
  <si>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</si>
  <si>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</si>
  <si>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</si>
  <si>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</si>
  <si>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</si>
  <si>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</si>
  <si>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</si>
  <si>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</si>
  <si>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</si>
  <si>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</si>
  <si>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</si>
  <si>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</si>
  <si>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</si>
  <si>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</si>
  <si>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</si>
  <si>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</si>
  <si>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</si>
  <si>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</si>
  <si>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</si>
  <si>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</si>
  <si>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</si>
  <si>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</si>
  <si>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</si>
  <si>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</si>
  <si>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</si>
  <si>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</si>
  <si>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</si>
  <si>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</si>
  <si>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</si>
  <si>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</si>
  <si>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</si>
  <si>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</si>
  <si>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</si>
  <si>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</si>
  <si>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</si>
  <si>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法非適用</t>
  </si>
  <si>
    <t>下水道事業</t>
  </si>
  <si>
    <t>D1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</si>
  <si>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</si>
  <si>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</si>
  <si>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</si>
  <si>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</si>
  <si>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</si>
  <si>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</si>
  <si>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</si>
  <si>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</si>
  <si>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</si>
  <si>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</si>
  <si>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</si>
  <si>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</si>
  <si>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①収益的収支比率
　総収益は、一般会計からの繰入金に依存し例年並みの収益で100％に満たない状況である。繰入金を削減出来るよう経費削減等に取り組む必要がある。
④企業債残高対事業規模比率
　平成28年度から営業収益で賄えない企業債償還金全額を基準内繰入（分流式下水道等）に改めたことから0％となっている。
⑤経費回収率
　使用料が高く全国平均及び類似団体平均よりも回収率は高い。昨年度と比較すると汚水処理費の減少により上昇しているが、使用料で汚水処理費を賄えておらず、一般会計からの繰入金で補っている。
⑥汚水処理原価
　有収水量は少し減少し、汚水処理費については減少したため前年度よりも減少した。全国平均を上回っており、今後も維持管理費の削減や有収水量の増加を見通した取組みが必要となってくる。
⑦施設利用率
　水洗化率が92.93%であるにもかかわらず、施設利用率が29.17%と低くなっている。これは、計画の時点より人口が減少していることが一因と考えられる。
⑧水洗化率
　全国平均及び類似団体平均より水洗化率は高くなっている。今後も未接続家庭への啓発活動に取り組む必要がある。</t>
  </si>
  <si>
    <t>③管渠改善率
　最も早い供用開始から31年が過ぎたところであるため耐用年数を経過しておらず、現時点では管渠の更新・老朽化対策は必要ないが、今後発生する管渠老朽化に備え対策を検討する必要がある。</t>
  </si>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</sst>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0.36</c:v>
                </c:pt>
                <c:pt idx="1">
                  <c:v>0.39</c:v>
                </c:pt>
                <c:pt idx="2">
                  <c:v>0.1</c:v>
                </c:pt>
                <c:pt idx="3">
                  <c:v>0.22</c:v>
                </c:pt>
                <c:pt idx="4">
                  <c:v>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31.74</c:v>
                </c:pt>
                <c:pt idx="1">
                  <c:v>31.74</c:v>
                </c:pt>
                <c:pt idx="2">
                  <c:v>31.74</c:v>
                </c:pt>
                <c:pt idx="3">
                  <c:v>30.3</c:v>
                </c:pt>
                <c:pt idx="4">
                  <c:v>29.17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42.47</c:v>
                </c:pt>
                <c:pt idx="1">
                  <c:v>42.4</c:v>
                </c:pt>
                <c:pt idx="2">
                  <c:v>42.28</c:v>
                </c:pt>
                <c:pt idx="3">
                  <c:v>45.3</c:v>
                </c:pt>
                <c:pt idx="4">
                  <c:v>45.6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92.3</c:v>
                </c:pt>
                <c:pt idx="1">
                  <c:v>92.54</c:v>
                </c:pt>
                <c:pt idx="2">
                  <c:v>92.44</c:v>
                </c:pt>
                <c:pt idx="3">
                  <c:v>93.04</c:v>
                </c:pt>
                <c:pt idx="4">
                  <c:v>92.93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83.75</c:v>
                </c:pt>
                <c:pt idx="1">
                  <c:v>84.19</c:v>
                </c:pt>
                <c:pt idx="2">
                  <c:v>84.34</c:v>
                </c:pt>
                <c:pt idx="3">
                  <c:v>88.37</c:v>
                </c:pt>
                <c:pt idx="4">
                  <c:v>88.66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77.58</c:v>
                </c:pt>
                <c:pt idx="1">
                  <c:v>82.36</c:v>
                </c:pt>
                <c:pt idx="2">
                  <c:v>82.76</c:v>
                </c:pt>
                <c:pt idx="3">
                  <c:v>80.89</c:v>
                </c:pt>
                <c:pt idx="4">
                  <c:v>88.27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1206.79</c:v>
                </c:pt>
                <c:pt idx="1">
                  <c:v>1258.43</c:v>
                </c:pt>
                <c:pt idx="2">
                  <c:v>1163.75</c:v>
                </c:pt>
                <c:pt idx="3">
                  <c:v>1160.22</c:v>
                </c:pt>
                <c:pt idx="4">
                  <c:v>1141.98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90.16</c:v>
                </c:pt>
                <c:pt idx="1">
                  <c:v>75.790000000000006</c:v>
                </c:pt>
                <c:pt idx="2">
                  <c:v>80.62</c:v>
                </c:pt>
                <c:pt idx="3">
                  <c:v>85.45</c:v>
                </c:pt>
                <c:pt idx="4">
                  <c:v>87.61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71.84</c:v>
                </c:pt>
                <c:pt idx="1">
                  <c:v>73.36</c:v>
                </c:pt>
                <c:pt idx="2">
                  <c:v>72.599999999999994</c:v>
                </c:pt>
                <c:pt idx="3">
                  <c:v>81.81</c:v>
                </c:pt>
                <c:pt idx="4">
                  <c:v>82.27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252.82</c:v>
                </c:pt>
                <c:pt idx="1">
                  <c:v>301.08999999999997</c:v>
                </c:pt>
                <c:pt idx="2">
                  <c:v>286.64</c:v>
                </c:pt>
                <c:pt idx="3">
                  <c:v>273.45</c:v>
                </c:pt>
                <c:pt idx="4">
                  <c:v>253.2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228.47</c:v>
                </c:pt>
                <c:pt idx="1">
                  <c:v>224.88</c:v>
                </c:pt>
                <c:pt idx="2">
                  <c:v>228.64</c:v>
                </c:pt>
                <c:pt idx="3">
                  <c:v>193.59</c:v>
                </c:pt>
                <c:pt idx="4">
                  <c:v>194.42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【1,156.82】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【86.21】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【43.28】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【215.73】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【75.33】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15</v>
      </c>
      <c r="J7" s="5"/>
      <c r="K7" s="5"/>
      <c r="L7" s="5"/>
      <c r="M7" s="5"/>
      <c r="N7" s="5"/>
      <c r="O7" s="5"/>
      <c r="P7" s="5" t="s">
        <v>9</v>
      </c>
      <c r="Q7" s="5"/>
      <c r="R7" s="5"/>
      <c r="S7" s="5"/>
      <c r="T7" s="5"/>
      <c r="U7" s="5"/>
      <c r="V7" s="5"/>
      <c r="W7" s="5" t="s">
        <v>5</v>
      </c>
      <c r="X7" s="5"/>
      <c r="Y7" s="5"/>
      <c r="Z7" s="5"/>
      <c r="AA7" s="5"/>
      <c r="AB7" s="5"/>
      <c r="AC7" s="5"/>
      <c r="AD7" s="5" t="s">
        <v>7</v>
      </c>
      <c r="AE7" s="5"/>
      <c r="AF7" s="5"/>
      <c r="AG7" s="5"/>
      <c r="AH7" s="5"/>
      <c r="AI7" s="5"/>
      <c r="AJ7" s="5"/>
      <c r="AK7" s="3"/>
      <c r="AL7" s="5" t="s">
        <v>18</v>
      </c>
      <c r="AM7" s="5"/>
      <c r="AN7" s="5"/>
      <c r="AO7" s="5"/>
      <c r="AP7" s="5"/>
      <c r="AQ7" s="5"/>
      <c r="AR7" s="5"/>
      <c r="AS7" s="5"/>
      <c r="AT7" s="5" t="s">
        <v>11</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12742</v>
      </c>
      <c r="AM8" s="21"/>
      <c r="AN8" s="21"/>
      <c r="AO8" s="21"/>
      <c r="AP8" s="21"/>
      <c r="AQ8" s="21"/>
      <c r="AR8" s="21"/>
      <c r="AS8" s="21"/>
      <c r="AT8" s="7">
        <f>データ!T6</f>
        <v>303.08999999999997</v>
      </c>
      <c r="AU8" s="7"/>
      <c r="AV8" s="7"/>
      <c r="AW8" s="7"/>
      <c r="AX8" s="7"/>
      <c r="AY8" s="7"/>
      <c r="AZ8" s="7"/>
      <c r="BA8" s="7"/>
      <c r="BB8" s="7">
        <f>データ!U6</f>
        <v>42.04</v>
      </c>
      <c r="BC8" s="7"/>
      <c r="BD8" s="7"/>
      <c r="BE8" s="7"/>
      <c r="BF8" s="7"/>
      <c r="BG8" s="7"/>
      <c r="BH8" s="7"/>
      <c r="BI8" s="7"/>
      <c r="BJ8" s="3"/>
      <c r="BK8" s="3"/>
      <c r="BL8" s="27" t="s">
        <v>17</v>
      </c>
      <c r="BM8" s="37"/>
      <c r="BN8" s="44" t="s">
        <v>22</v>
      </c>
      <c r="BO8" s="44"/>
      <c r="BP8" s="44"/>
      <c r="BQ8" s="44"/>
      <c r="BR8" s="44"/>
      <c r="BS8" s="44"/>
      <c r="BT8" s="44"/>
      <c r="BU8" s="44"/>
      <c r="BV8" s="44"/>
      <c r="BW8" s="44"/>
      <c r="BX8" s="44"/>
      <c r="BY8" s="48"/>
    </row>
    <row r="9" spans="1:78" ht="18.75" customHeight="1">
      <c r="A9" s="2"/>
      <c r="B9" s="5" t="s">
        <v>23</v>
      </c>
      <c r="C9" s="5"/>
      <c r="D9" s="5"/>
      <c r="E9" s="5"/>
      <c r="F9" s="5"/>
      <c r="G9" s="5"/>
      <c r="H9" s="5"/>
      <c r="I9" s="5" t="s">
        <v>25</v>
      </c>
      <c r="J9" s="5"/>
      <c r="K9" s="5"/>
      <c r="L9" s="5"/>
      <c r="M9" s="5"/>
      <c r="N9" s="5"/>
      <c r="O9" s="5"/>
      <c r="P9" s="5" t="s">
        <v>27</v>
      </c>
      <c r="Q9" s="5"/>
      <c r="R9" s="5"/>
      <c r="S9" s="5"/>
      <c r="T9" s="5"/>
      <c r="U9" s="5"/>
      <c r="V9" s="5"/>
      <c r="W9" s="5" t="s">
        <v>30</v>
      </c>
      <c r="X9" s="5"/>
      <c r="Y9" s="5"/>
      <c r="Z9" s="5"/>
      <c r="AA9" s="5"/>
      <c r="AB9" s="5"/>
      <c r="AC9" s="5"/>
      <c r="AD9" s="5" t="s">
        <v>24</v>
      </c>
      <c r="AE9" s="5"/>
      <c r="AF9" s="5"/>
      <c r="AG9" s="5"/>
      <c r="AH9" s="5"/>
      <c r="AI9" s="5"/>
      <c r="AJ9" s="5"/>
      <c r="AK9" s="3"/>
      <c r="AL9" s="5" t="s">
        <v>32</v>
      </c>
      <c r="AM9" s="5"/>
      <c r="AN9" s="5"/>
      <c r="AO9" s="5"/>
      <c r="AP9" s="5"/>
      <c r="AQ9" s="5"/>
      <c r="AR9" s="5"/>
      <c r="AS9" s="5"/>
      <c r="AT9" s="5" t="s">
        <v>33</v>
      </c>
      <c r="AU9" s="5"/>
      <c r="AV9" s="5"/>
      <c r="AW9" s="5"/>
      <c r="AX9" s="5"/>
      <c r="AY9" s="5"/>
      <c r="AZ9" s="5"/>
      <c r="BA9" s="5"/>
      <c r="BB9" s="5" t="s">
        <v>3</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31.94</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4017</v>
      </c>
      <c r="AM10" s="21"/>
      <c r="AN10" s="21"/>
      <c r="AO10" s="21"/>
      <c r="AP10" s="21"/>
      <c r="AQ10" s="21"/>
      <c r="AR10" s="21"/>
      <c r="AS10" s="21"/>
      <c r="AT10" s="7">
        <f>データ!W6</f>
        <v>2.44</v>
      </c>
      <c r="AU10" s="7"/>
      <c r="AV10" s="7"/>
      <c r="AW10" s="7"/>
      <c r="AX10" s="7"/>
      <c r="AY10" s="7"/>
      <c r="AZ10" s="7"/>
      <c r="BA10" s="7"/>
      <c r="BB10" s="7">
        <f>データ!X6</f>
        <v>1646.31</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45</v>
      </c>
      <c r="C85" s="12"/>
      <c r="D85" s="12"/>
      <c r="E85" s="12" t="s">
        <v>46</v>
      </c>
      <c r="F85" s="12" t="s">
        <v>48</v>
      </c>
      <c r="G85" s="12" t="s">
        <v>49</v>
      </c>
      <c r="H85" s="12" t="s">
        <v>43</v>
      </c>
      <c r="I85" s="12" t="s">
        <v>14</v>
      </c>
      <c r="J85" s="12" t="s">
        <v>50</v>
      </c>
      <c r="K85" s="12" t="s">
        <v>51</v>
      </c>
      <c r="L85" s="12" t="s">
        <v>1</v>
      </c>
      <c r="M85" s="12" t="s">
        <v>36</v>
      </c>
      <c r="N85" s="12" t="s">
        <v>52</v>
      </c>
      <c r="O85" s="12" t="s">
        <v>53</v>
      </c>
    </row>
    <row r="86" spans="1:78" hidden="1">
      <c r="B86" s="12"/>
      <c r="C86" s="12"/>
      <c r="D86" s="12"/>
      <c r="E86" s="12" t="str">
        <f>データ!AI6</f>
        <v/>
      </c>
      <c r="F86" s="12" t="s">
        <v>40</v>
      </c>
      <c r="G86" s="12" t="s">
        <v>40</v>
      </c>
      <c r="H86" s="12" t="str">
        <f>データ!BP6</f>
        <v>【1,156.82】</v>
      </c>
      <c r="I86" s="12" t="str">
        <f>データ!CA6</f>
        <v>【75.33】</v>
      </c>
      <c r="J86" s="12" t="str">
        <f>データ!CL6</f>
        <v>【215.73】</v>
      </c>
      <c r="K86" s="12" t="str">
        <f>データ!CW6</f>
        <v>【43.28】</v>
      </c>
      <c r="L86" s="12" t="str">
        <f>データ!DH6</f>
        <v>【86.21】</v>
      </c>
      <c r="M86" s="12" t="s">
        <v>40</v>
      </c>
      <c r="N86" s="12" t="s">
        <v>40</v>
      </c>
      <c r="O86" s="12" t="str">
        <f>データ!EO6</f>
        <v>【0.11】</v>
      </c>
    </row>
  </sheetData>
  <sheetProtection algorithmName="SHA-512" hashValue="eibN3fHHeknEZiUoCwMbWqzxXaStQVemcZ9NsedlSiuCU6ncw5R6Ma+1+vEjw5wWZmJbY03aKr5PY0sVtMjXRg==" saltValue="/8JrEYHuymuIpJbdo+VQs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55</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5">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21</v>
      </c>
      <c r="B3" s="58" t="s">
        <v>0</v>
      </c>
      <c r="C3" s="58" t="s">
        <v>59</v>
      </c>
      <c r="D3" s="58" t="s">
        <v>60</v>
      </c>
      <c r="E3" s="58" t="s">
        <v>6</v>
      </c>
      <c r="F3" s="58" t="s">
        <v>8</v>
      </c>
      <c r="G3" s="58" t="s">
        <v>26</v>
      </c>
      <c r="H3" s="64" t="s">
        <v>56</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12</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56" t="s">
        <v>61</v>
      </c>
      <c r="B4" s="59"/>
      <c r="C4" s="59"/>
      <c r="D4" s="59"/>
      <c r="E4" s="59"/>
      <c r="F4" s="59"/>
      <c r="G4" s="59"/>
      <c r="H4" s="65"/>
      <c r="I4" s="68"/>
      <c r="J4" s="68"/>
      <c r="K4" s="68"/>
      <c r="L4" s="68"/>
      <c r="M4" s="68"/>
      <c r="N4" s="68"/>
      <c r="O4" s="68"/>
      <c r="P4" s="68"/>
      <c r="Q4" s="68"/>
      <c r="R4" s="68"/>
      <c r="S4" s="68"/>
      <c r="T4" s="68"/>
      <c r="U4" s="68"/>
      <c r="V4" s="68"/>
      <c r="W4" s="68"/>
      <c r="X4" s="73"/>
      <c r="Y4" s="76" t="s">
        <v>28</v>
      </c>
      <c r="Z4" s="76"/>
      <c r="AA4" s="76"/>
      <c r="AB4" s="76"/>
      <c r="AC4" s="76"/>
      <c r="AD4" s="76"/>
      <c r="AE4" s="76"/>
      <c r="AF4" s="76"/>
      <c r="AG4" s="76"/>
      <c r="AH4" s="76"/>
      <c r="AI4" s="76"/>
      <c r="AJ4" s="76" t="s">
        <v>47</v>
      </c>
      <c r="AK4" s="76"/>
      <c r="AL4" s="76"/>
      <c r="AM4" s="76"/>
      <c r="AN4" s="76"/>
      <c r="AO4" s="76"/>
      <c r="AP4" s="76"/>
      <c r="AQ4" s="76"/>
      <c r="AR4" s="76"/>
      <c r="AS4" s="76"/>
      <c r="AT4" s="76"/>
      <c r="AU4" s="76" t="s">
        <v>31</v>
      </c>
      <c r="AV4" s="76"/>
      <c r="AW4" s="76"/>
      <c r="AX4" s="76"/>
      <c r="AY4" s="76"/>
      <c r="AZ4" s="76"/>
      <c r="BA4" s="76"/>
      <c r="BB4" s="76"/>
      <c r="BC4" s="76"/>
      <c r="BD4" s="76"/>
      <c r="BE4" s="76"/>
      <c r="BF4" s="76" t="s">
        <v>63</v>
      </c>
      <c r="BG4" s="76"/>
      <c r="BH4" s="76"/>
      <c r="BI4" s="76"/>
      <c r="BJ4" s="76"/>
      <c r="BK4" s="76"/>
      <c r="BL4" s="76"/>
      <c r="BM4" s="76"/>
      <c r="BN4" s="76"/>
      <c r="BO4" s="76"/>
      <c r="BP4" s="76"/>
      <c r="BQ4" s="76" t="s">
        <v>4</v>
      </c>
      <c r="BR4" s="76"/>
      <c r="BS4" s="76"/>
      <c r="BT4" s="76"/>
      <c r="BU4" s="76"/>
      <c r="BV4" s="76"/>
      <c r="BW4" s="76"/>
      <c r="BX4" s="76"/>
      <c r="BY4" s="76"/>
      <c r="BZ4" s="76"/>
      <c r="CA4" s="76"/>
      <c r="CB4" s="76" t="s">
        <v>62</v>
      </c>
      <c r="CC4" s="76"/>
      <c r="CD4" s="76"/>
      <c r="CE4" s="76"/>
      <c r="CF4" s="76"/>
      <c r="CG4" s="76"/>
      <c r="CH4" s="76"/>
      <c r="CI4" s="76"/>
      <c r="CJ4" s="76"/>
      <c r="CK4" s="76"/>
      <c r="CL4" s="76"/>
      <c r="CM4" s="76" t="s">
        <v>64</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c r="A5" s="56" t="s">
        <v>70</v>
      </c>
      <c r="B5" s="60"/>
      <c r="C5" s="60"/>
      <c r="D5" s="60"/>
      <c r="E5" s="60"/>
      <c r="F5" s="60"/>
      <c r="G5" s="60"/>
      <c r="H5" s="66" t="s">
        <v>58</v>
      </c>
      <c r="I5" s="66" t="s">
        <v>71</v>
      </c>
      <c r="J5" s="66" t="s">
        <v>72</v>
      </c>
      <c r="K5" s="66" t="s">
        <v>73</v>
      </c>
      <c r="L5" s="66" t="s">
        <v>74</v>
      </c>
      <c r="M5" s="66" t="s">
        <v>7</v>
      </c>
      <c r="N5" s="66" t="s">
        <v>75</v>
      </c>
      <c r="O5" s="66" t="s">
        <v>76</v>
      </c>
      <c r="P5" s="66" t="s">
        <v>77</v>
      </c>
      <c r="Q5" s="66" t="s">
        <v>78</v>
      </c>
      <c r="R5" s="66" t="s">
        <v>79</v>
      </c>
      <c r="S5" s="66" t="s">
        <v>80</v>
      </c>
      <c r="T5" s="66" t="s">
        <v>81</v>
      </c>
      <c r="U5" s="66" t="s">
        <v>65</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45</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5" s="55" customFormat="1">
      <c r="A6" s="56" t="s">
        <v>96</v>
      </c>
      <c r="B6" s="61">
        <f t="shared" ref="B6:X6" si="1">B7</f>
        <v>2023</v>
      </c>
      <c r="C6" s="61">
        <f t="shared" si="1"/>
        <v>264075</v>
      </c>
      <c r="D6" s="61">
        <f t="shared" si="1"/>
        <v>47</v>
      </c>
      <c r="E6" s="61">
        <f t="shared" si="1"/>
        <v>17</v>
      </c>
      <c r="F6" s="61">
        <f t="shared" si="1"/>
        <v>4</v>
      </c>
      <c r="G6" s="61">
        <f t="shared" si="1"/>
        <v>0</v>
      </c>
      <c r="H6" s="61" t="str">
        <f t="shared" si="1"/>
        <v>京都府　京丹波町</v>
      </c>
      <c r="I6" s="61" t="str">
        <f t="shared" si="1"/>
        <v>法非適用</v>
      </c>
      <c r="J6" s="61" t="str">
        <f t="shared" si="1"/>
        <v>下水道事業</v>
      </c>
      <c r="K6" s="61" t="str">
        <f t="shared" si="1"/>
        <v>特定環境保全公共下水道</v>
      </c>
      <c r="L6" s="61" t="str">
        <f t="shared" si="1"/>
        <v>D1</v>
      </c>
      <c r="M6" s="61" t="str">
        <f t="shared" si="1"/>
        <v>非設置</v>
      </c>
      <c r="N6" s="69" t="str">
        <f t="shared" si="1"/>
        <v>-</v>
      </c>
      <c r="O6" s="69" t="str">
        <f t="shared" si="1"/>
        <v>該当数値なし</v>
      </c>
      <c r="P6" s="69">
        <f t="shared" si="1"/>
        <v>31.94</v>
      </c>
      <c r="Q6" s="69">
        <f t="shared" si="1"/>
        <v>100</v>
      </c>
      <c r="R6" s="69">
        <f t="shared" si="1"/>
        <v>4180</v>
      </c>
      <c r="S6" s="69">
        <f t="shared" si="1"/>
        <v>12742</v>
      </c>
      <c r="T6" s="69">
        <f t="shared" si="1"/>
        <v>303.08999999999997</v>
      </c>
      <c r="U6" s="69">
        <f t="shared" si="1"/>
        <v>42.04</v>
      </c>
      <c r="V6" s="69">
        <f t="shared" si="1"/>
        <v>4017</v>
      </c>
      <c r="W6" s="69">
        <f t="shared" si="1"/>
        <v>2.44</v>
      </c>
      <c r="X6" s="69">
        <f t="shared" si="1"/>
        <v>1646.31</v>
      </c>
      <c r="Y6" s="77">
        <f t="shared" ref="Y6:AH6" si="2">IF(Y7="",NA(),Y7)</f>
        <v>77.58</v>
      </c>
      <c r="Z6" s="77">
        <f t="shared" si="2"/>
        <v>82.36</v>
      </c>
      <c r="AA6" s="77">
        <f t="shared" si="2"/>
        <v>82.76</v>
      </c>
      <c r="AB6" s="77">
        <f t="shared" si="2"/>
        <v>80.89</v>
      </c>
      <c r="AC6" s="77">
        <f t="shared" si="2"/>
        <v>88.27</v>
      </c>
      <c r="AD6" s="69" t="e">
        <f t="shared" si="2"/>
        <v>#N/A</v>
      </c>
      <c r="AE6" s="69" t="e">
        <f t="shared" si="2"/>
        <v>#N/A</v>
      </c>
      <c r="AF6" s="69" t="e">
        <f t="shared" si="2"/>
        <v>#N/A</v>
      </c>
      <c r="AG6" s="69" t="e">
        <f t="shared" si="2"/>
        <v>#N/A</v>
      </c>
      <c r="AH6" s="69" t="e">
        <f t="shared" si="2"/>
        <v>#N/A</v>
      </c>
      <c r="AI6" s="69" t="str">
        <f>IF(AI7="","",IF(AI7="-","【-】","【"&amp;SUBSTITUTE(TEXT(AI7,"#,##0.00"),"-","△")&amp;"】"))</f>
        <v/>
      </c>
      <c r="AJ6" s="69" t="e">
        <f t="shared" ref="AJ6:AS6" si="3">IF(AJ7="",NA(),AJ7)</f>
        <v>#N/A</v>
      </c>
      <c r="AK6" s="69" t="e">
        <f t="shared" si="3"/>
        <v>#N/A</v>
      </c>
      <c r="AL6" s="69" t="e">
        <f t="shared" si="3"/>
        <v>#N/A</v>
      </c>
      <c r="AM6" s="69" t="e">
        <f t="shared" si="3"/>
        <v>#N/A</v>
      </c>
      <c r="AN6" s="69" t="e">
        <f t="shared" si="3"/>
        <v>#N/A</v>
      </c>
      <c r="AO6" s="69" t="e">
        <f t="shared" si="3"/>
        <v>#N/A</v>
      </c>
      <c r="AP6" s="69" t="e">
        <f t="shared" si="3"/>
        <v>#N/A</v>
      </c>
      <c r="AQ6" s="69" t="e">
        <f t="shared" si="3"/>
        <v>#N/A</v>
      </c>
      <c r="AR6" s="69" t="e">
        <f t="shared" si="3"/>
        <v>#N/A</v>
      </c>
      <c r="AS6" s="69" t="e">
        <f t="shared" si="3"/>
        <v>#N/A</v>
      </c>
      <c r="AT6" s="69" t="str">
        <f>IF(AT7="","",IF(AT7="-","【-】","【"&amp;SUBSTITUTE(TEXT(AT7,"#,##0.00"),"-","△")&amp;"】"))</f>
        <v/>
      </c>
      <c r="AU6" s="69" t="e">
        <f t="shared" ref="AU6:BD6" si="4">IF(AU7="",NA(),AU7)</f>
        <v>#N/A</v>
      </c>
      <c r="AV6" s="69" t="e">
        <f t="shared" si="4"/>
        <v>#N/A</v>
      </c>
      <c r="AW6" s="69" t="e">
        <f t="shared" si="4"/>
        <v>#N/A</v>
      </c>
      <c r="AX6" s="69" t="e">
        <f t="shared" si="4"/>
        <v>#N/A</v>
      </c>
      <c r="AY6" s="69" t="e">
        <f t="shared" si="4"/>
        <v>#N/A</v>
      </c>
      <c r="AZ6" s="69" t="e">
        <f t="shared" si="4"/>
        <v>#N/A</v>
      </c>
      <c r="BA6" s="69" t="e">
        <f t="shared" si="4"/>
        <v>#N/A</v>
      </c>
      <c r="BB6" s="69" t="e">
        <f t="shared" si="4"/>
        <v>#N/A</v>
      </c>
      <c r="BC6" s="69" t="e">
        <f t="shared" si="4"/>
        <v>#N/A</v>
      </c>
      <c r="BD6" s="69" t="e">
        <f t="shared" si="4"/>
        <v>#N/A</v>
      </c>
      <c r="BE6" s="69" t="str">
        <f>IF(BE7="","",IF(BE7="-","【-】","【"&amp;SUBSTITUTE(TEXT(BE7,"#,##0.00"),"-","△")&amp;"】"))</f>
        <v/>
      </c>
      <c r="BF6" s="69">
        <f t="shared" ref="BF6:BO6" si="5">IF(BF7="",NA(),BF7)</f>
        <v>0</v>
      </c>
      <c r="BG6" s="69">
        <f t="shared" si="5"/>
        <v>0</v>
      </c>
      <c r="BH6" s="69">
        <f t="shared" si="5"/>
        <v>0</v>
      </c>
      <c r="BI6" s="69">
        <f t="shared" si="5"/>
        <v>0</v>
      </c>
      <c r="BJ6" s="69">
        <f t="shared" si="5"/>
        <v>0</v>
      </c>
      <c r="BK6" s="77">
        <f t="shared" si="5"/>
        <v>1206.79</v>
      </c>
      <c r="BL6" s="77">
        <f t="shared" si="5"/>
        <v>1258.43</v>
      </c>
      <c r="BM6" s="77">
        <f t="shared" si="5"/>
        <v>1163.75</v>
      </c>
      <c r="BN6" s="77">
        <f t="shared" si="5"/>
        <v>1160.22</v>
      </c>
      <c r="BO6" s="77">
        <f t="shared" si="5"/>
        <v>1141.98</v>
      </c>
      <c r="BP6" s="69" t="str">
        <f>IF(BP7="","",IF(BP7="-","【-】","【"&amp;SUBSTITUTE(TEXT(BP7,"#,##0.00"),"-","△")&amp;"】"))</f>
        <v>【1,156.82】</v>
      </c>
      <c r="BQ6" s="77">
        <f t="shared" ref="BQ6:BZ6" si="6">IF(BQ7="",NA(),BQ7)</f>
        <v>90.16</v>
      </c>
      <c r="BR6" s="77">
        <f t="shared" si="6"/>
        <v>75.790000000000006</v>
      </c>
      <c r="BS6" s="77">
        <f t="shared" si="6"/>
        <v>80.62</v>
      </c>
      <c r="BT6" s="77">
        <f t="shared" si="6"/>
        <v>85.45</v>
      </c>
      <c r="BU6" s="77">
        <f t="shared" si="6"/>
        <v>87.61</v>
      </c>
      <c r="BV6" s="77">
        <f t="shared" si="6"/>
        <v>71.84</v>
      </c>
      <c r="BW6" s="77">
        <f t="shared" si="6"/>
        <v>73.36</v>
      </c>
      <c r="BX6" s="77">
        <f t="shared" si="6"/>
        <v>72.599999999999994</v>
      </c>
      <c r="BY6" s="77">
        <f t="shared" si="6"/>
        <v>81.81</v>
      </c>
      <c r="BZ6" s="77">
        <f t="shared" si="6"/>
        <v>82.27</v>
      </c>
      <c r="CA6" s="69" t="str">
        <f>IF(CA7="","",IF(CA7="-","【-】","【"&amp;SUBSTITUTE(TEXT(CA7,"#,##0.00"),"-","△")&amp;"】"))</f>
        <v>【75.33】</v>
      </c>
      <c r="CB6" s="77">
        <f t="shared" ref="CB6:CK6" si="7">IF(CB7="",NA(),CB7)</f>
        <v>252.82</v>
      </c>
      <c r="CC6" s="77">
        <f t="shared" si="7"/>
        <v>301.08999999999997</v>
      </c>
      <c r="CD6" s="77">
        <f t="shared" si="7"/>
        <v>286.64</v>
      </c>
      <c r="CE6" s="77">
        <f t="shared" si="7"/>
        <v>273.45</v>
      </c>
      <c r="CF6" s="77">
        <f t="shared" si="7"/>
        <v>253.2</v>
      </c>
      <c r="CG6" s="77">
        <f t="shared" si="7"/>
        <v>228.47</v>
      </c>
      <c r="CH6" s="77">
        <f t="shared" si="7"/>
        <v>224.88</v>
      </c>
      <c r="CI6" s="77">
        <f t="shared" si="7"/>
        <v>228.64</v>
      </c>
      <c r="CJ6" s="77">
        <f t="shared" si="7"/>
        <v>193.59</v>
      </c>
      <c r="CK6" s="77">
        <f t="shared" si="7"/>
        <v>194.42</v>
      </c>
      <c r="CL6" s="69" t="str">
        <f>IF(CL7="","",IF(CL7="-","【-】","【"&amp;SUBSTITUTE(TEXT(CL7,"#,##0.00"),"-","△")&amp;"】"))</f>
        <v>【215.73】</v>
      </c>
      <c r="CM6" s="77">
        <f t="shared" ref="CM6:CV6" si="8">IF(CM7="",NA(),CM7)</f>
        <v>31.74</v>
      </c>
      <c r="CN6" s="77">
        <f t="shared" si="8"/>
        <v>31.74</v>
      </c>
      <c r="CO6" s="77">
        <f t="shared" si="8"/>
        <v>31.74</v>
      </c>
      <c r="CP6" s="77">
        <f t="shared" si="8"/>
        <v>30.3</v>
      </c>
      <c r="CQ6" s="77">
        <f t="shared" si="8"/>
        <v>29.17</v>
      </c>
      <c r="CR6" s="77">
        <f t="shared" si="8"/>
        <v>42.47</v>
      </c>
      <c r="CS6" s="77">
        <f t="shared" si="8"/>
        <v>42.4</v>
      </c>
      <c r="CT6" s="77">
        <f t="shared" si="8"/>
        <v>42.28</v>
      </c>
      <c r="CU6" s="77">
        <f t="shared" si="8"/>
        <v>45.3</v>
      </c>
      <c r="CV6" s="77">
        <f t="shared" si="8"/>
        <v>45.6</v>
      </c>
      <c r="CW6" s="69" t="str">
        <f>IF(CW7="","",IF(CW7="-","【-】","【"&amp;SUBSTITUTE(TEXT(CW7,"#,##0.00"),"-","△")&amp;"】"))</f>
        <v>【43.28】</v>
      </c>
      <c r="CX6" s="77">
        <f t="shared" ref="CX6:DG6" si="9">IF(CX7="",NA(),CX7)</f>
        <v>92.3</v>
      </c>
      <c r="CY6" s="77">
        <f t="shared" si="9"/>
        <v>92.54</v>
      </c>
      <c r="CZ6" s="77">
        <f t="shared" si="9"/>
        <v>92.44</v>
      </c>
      <c r="DA6" s="77">
        <f t="shared" si="9"/>
        <v>93.04</v>
      </c>
      <c r="DB6" s="77">
        <f t="shared" si="9"/>
        <v>92.93</v>
      </c>
      <c r="DC6" s="77">
        <f t="shared" si="9"/>
        <v>83.75</v>
      </c>
      <c r="DD6" s="77">
        <f t="shared" si="9"/>
        <v>84.19</v>
      </c>
      <c r="DE6" s="77">
        <f t="shared" si="9"/>
        <v>84.34</v>
      </c>
      <c r="DF6" s="77">
        <f t="shared" si="9"/>
        <v>88.37</v>
      </c>
      <c r="DG6" s="77">
        <f t="shared" si="9"/>
        <v>88.66</v>
      </c>
      <c r="DH6" s="69" t="str">
        <f>IF(DH7="","",IF(DH7="-","【-】","【"&amp;SUBSTITUTE(TEXT(DH7,"#,##0.00"),"-","△")&amp;"】"))</f>
        <v>【86.21】</v>
      </c>
      <c r="DI6" s="69" t="e">
        <f t="shared" ref="DI6:DR6" si="10">IF(DI7="",NA(),DI7)</f>
        <v>#N/A</v>
      </c>
      <c r="DJ6" s="69" t="e">
        <f t="shared" si="10"/>
        <v>#N/A</v>
      </c>
      <c r="DK6" s="69" t="e">
        <f t="shared" si="10"/>
        <v>#N/A</v>
      </c>
      <c r="DL6" s="69" t="e">
        <f t="shared" si="10"/>
        <v>#N/A</v>
      </c>
      <c r="DM6" s="69" t="e">
        <f t="shared" si="10"/>
        <v>#N/A</v>
      </c>
      <c r="DN6" s="69" t="e">
        <f t="shared" si="10"/>
        <v>#N/A</v>
      </c>
      <c r="DO6" s="69" t="e">
        <f t="shared" si="10"/>
        <v>#N/A</v>
      </c>
      <c r="DP6" s="69" t="e">
        <f t="shared" si="10"/>
        <v>#N/A</v>
      </c>
      <c r="DQ6" s="69" t="e">
        <f t="shared" si="10"/>
        <v>#N/A</v>
      </c>
      <c r="DR6" s="69" t="e">
        <f t="shared" si="10"/>
        <v>#N/A</v>
      </c>
      <c r="DS6" s="69" t="str">
        <f>IF(DS7="","",IF(DS7="-","【-】","【"&amp;SUBSTITUTE(TEXT(DS7,"#,##0.00"),"-","△")&amp;"】"))</f>
        <v/>
      </c>
      <c r="DT6" s="69" t="e">
        <f t="shared" ref="DT6:EC6" si="11">IF(DT7="",NA(),DT7)</f>
        <v>#N/A</v>
      </c>
      <c r="DU6" s="69" t="e">
        <f t="shared" si="11"/>
        <v>#N/A</v>
      </c>
      <c r="DV6" s="69" t="e">
        <f t="shared" si="11"/>
        <v>#N/A</v>
      </c>
      <c r="DW6" s="69" t="e">
        <f t="shared" si="11"/>
        <v>#N/A</v>
      </c>
      <c r="DX6" s="69" t="e">
        <f t="shared" si="11"/>
        <v>#N/A</v>
      </c>
      <c r="DY6" s="69" t="e">
        <f t="shared" si="11"/>
        <v>#N/A</v>
      </c>
      <c r="DZ6" s="69" t="e">
        <f t="shared" si="11"/>
        <v>#N/A</v>
      </c>
      <c r="EA6" s="69" t="e">
        <f t="shared" si="11"/>
        <v>#N/A</v>
      </c>
      <c r="EB6" s="69" t="e">
        <f t="shared" si="11"/>
        <v>#N/A</v>
      </c>
      <c r="EC6" s="69" t="e">
        <f t="shared" si="11"/>
        <v>#N/A</v>
      </c>
      <c r="ED6" s="69" t="str">
        <f>IF(ED7="","",IF(ED7="-","【-】","【"&amp;SUBSTITUTE(TEXT(ED7,"#,##0.00"),"-","△")&amp;"】"))</f>
        <v/>
      </c>
      <c r="EE6" s="69">
        <f t="shared" ref="EE6:EN6" si="12">IF(EE7="",NA(),EE7)</f>
        <v>0</v>
      </c>
      <c r="EF6" s="69">
        <f t="shared" si="12"/>
        <v>0</v>
      </c>
      <c r="EG6" s="69">
        <f t="shared" si="12"/>
        <v>0</v>
      </c>
      <c r="EH6" s="69">
        <f t="shared" si="12"/>
        <v>0</v>
      </c>
      <c r="EI6" s="69">
        <f t="shared" si="12"/>
        <v>0</v>
      </c>
      <c r="EJ6" s="77">
        <f t="shared" si="12"/>
        <v>0.36</v>
      </c>
      <c r="EK6" s="77">
        <f t="shared" si="12"/>
        <v>0.39</v>
      </c>
      <c r="EL6" s="77">
        <f t="shared" si="12"/>
        <v>0.1</v>
      </c>
      <c r="EM6" s="77">
        <f t="shared" si="12"/>
        <v>0.22</v>
      </c>
      <c r="EN6" s="77">
        <f t="shared" si="12"/>
        <v>0.17</v>
      </c>
      <c r="EO6" s="69" t="str">
        <f>IF(EO7="","",IF(EO7="-","【-】","【"&amp;SUBSTITUTE(TEXT(EO7,"#,##0.00"),"-","△")&amp;"】"))</f>
        <v>【0.11】</v>
      </c>
    </row>
    <row r="7" spans="1:145" s="55" customFormat="1">
      <c r="A7" s="56"/>
      <c r="B7" s="62">
        <v>2023</v>
      </c>
      <c r="C7" s="62">
        <v>264075</v>
      </c>
      <c r="D7" s="62">
        <v>47</v>
      </c>
      <c r="E7" s="62">
        <v>17</v>
      </c>
      <c r="F7" s="62">
        <v>4</v>
      </c>
      <c r="G7" s="62">
        <v>0</v>
      </c>
      <c r="H7" s="62" t="s">
        <v>97</v>
      </c>
      <c r="I7" s="62" t="s">
        <v>98</v>
      </c>
      <c r="J7" s="62" t="s">
        <v>99</v>
      </c>
      <c r="K7" s="62" t="s">
        <v>16</v>
      </c>
      <c r="L7" s="62" t="s">
        <v>100</v>
      </c>
      <c r="M7" s="62" t="s">
        <v>101</v>
      </c>
      <c r="N7" s="70" t="s">
        <v>40</v>
      </c>
      <c r="O7" s="70" t="s">
        <v>102</v>
      </c>
      <c r="P7" s="70">
        <v>31.94</v>
      </c>
      <c r="Q7" s="70">
        <v>100</v>
      </c>
      <c r="R7" s="70">
        <v>4180</v>
      </c>
      <c r="S7" s="70">
        <v>12742</v>
      </c>
      <c r="T7" s="70">
        <v>303.08999999999997</v>
      </c>
      <c r="U7" s="70">
        <v>42.04</v>
      </c>
      <c r="V7" s="70">
        <v>4017</v>
      </c>
      <c r="W7" s="70">
        <v>2.44</v>
      </c>
      <c r="X7" s="70">
        <v>1646.31</v>
      </c>
      <c r="Y7" s="70">
        <v>77.58</v>
      </c>
      <c r="Z7" s="70">
        <v>82.36</v>
      </c>
      <c r="AA7" s="70">
        <v>82.76</v>
      </c>
      <c r="AB7" s="70">
        <v>80.89</v>
      </c>
      <c r="AC7" s="70">
        <v>88.27</v>
      </c>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v>0</v>
      </c>
      <c r="BG7" s="70">
        <v>0</v>
      </c>
      <c r="BH7" s="70">
        <v>0</v>
      </c>
      <c r="BI7" s="70">
        <v>0</v>
      </c>
      <c r="BJ7" s="70">
        <v>0</v>
      </c>
      <c r="BK7" s="70">
        <v>1206.79</v>
      </c>
      <c r="BL7" s="70">
        <v>1258.43</v>
      </c>
      <c r="BM7" s="70">
        <v>1163.75</v>
      </c>
      <c r="BN7" s="70">
        <v>1160.22</v>
      </c>
      <c r="BO7" s="70">
        <v>1141.98</v>
      </c>
      <c r="BP7" s="70">
        <v>1156.82</v>
      </c>
      <c r="BQ7" s="70">
        <v>90.16</v>
      </c>
      <c r="BR7" s="70">
        <v>75.790000000000006</v>
      </c>
      <c r="BS7" s="70">
        <v>80.62</v>
      </c>
      <c r="BT7" s="70">
        <v>85.45</v>
      </c>
      <c r="BU7" s="70">
        <v>87.61</v>
      </c>
      <c r="BV7" s="70">
        <v>71.84</v>
      </c>
      <c r="BW7" s="70">
        <v>73.36</v>
      </c>
      <c r="BX7" s="70">
        <v>72.599999999999994</v>
      </c>
      <c r="BY7" s="70">
        <v>81.81</v>
      </c>
      <c r="BZ7" s="70">
        <v>82.27</v>
      </c>
      <c r="CA7" s="70">
        <v>75.33</v>
      </c>
      <c r="CB7" s="70">
        <v>252.82</v>
      </c>
      <c r="CC7" s="70">
        <v>301.08999999999997</v>
      </c>
      <c r="CD7" s="70">
        <v>286.64</v>
      </c>
      <c r="CE7" s="70">
        <v>273.45</v>
      </c>
      <c r="CF7" s="70">
        <v>253.2</v>
      </c>
      <c r="CG7" s="70">
        <v>228.47</v>
      </c>
      <c r="CH7" s="70">
        <v>224.88</v>
      </c>
      <c r="CI7" s="70">
        <v>228.64</v>
      </c>
      <c r="CJ7" s="70">
        <v>193.59</v>
      </c>
      <c r="CK7" s="70">
        <v>194.42</v>
      </c>
      <c r="CL7" s="70">
        <v>215.73</v>
      </c>
      <c r="CM7" s="70">
        <v>31.74</v>
      </c>
      <c r="CN7" s="70">
        <v>31.74</v>
      </c>
      <c r="CO7" s="70">
        <v>31.74</v>
      </c>
      <c r="CP7" s="70">
        <v>30.3</v>
      </c>
      <c r="CQ7" s="70">
        <v>29.17</v>
      </c>
      <c r="CR7" s="70">
        <v>42.47</v>
      </c>
      <c r="CS7" s="70">
        <v>42.4</v>
      </c>
      <c r="CT7" s="70">
        <v>42.28</v>
      </c>
      <c r="CU7" s="70">
        <v>45.3</v>
      </c>
      <c r="CV7" s="70">
        <v>45.6</v>
      </c>
      <c r="CW7" s="70">
        <v>43.28</v>
      </c>
      <c r="CX7" s="70">
        <v>92.3</v>
      </c>
      <c r="CY7" s="70">
        <v>92.54</v>
      </c>
      <c r="CZ7" s="70">
        <v>92.44</v>
      </c>
      <c r="DA7" s="70">
        <v>93.04</v>
      </c>
      <c r="DB7" s="70">
        <v>92.93</v>
      </c>
      <c r="DC7" s="70">
        <v>83.75</v>
      </c>
      <c r="DD7" s="70">
        <v>84.19</v>
      </c>
      <c r="DE7" s="70">
        <v>84.34</v>
      </c>
      <c r="DF7" s="70">
        <v>88.37</v>
      </c>
      <c r="DG7" s="70">
        <v>88.66</v>
      </c>
      <c r="DH7" s="70">
        <v>86.21</v>
      </c>
      <c r="DI7" s="70"/>
      <c r="DJ7" s="70"/>
      <c r="DK7" s="70"/>
      <c r="DL7" s="70"/>
      <c r="DM7" s="70"/>
      <c r="DN7" s="70"/>
      <c r="DO7" s="70"/>
      <c r="DP7" s="70"/>
      <c r="DQ7" s="70"/>
      <c r="DR7" s="70"/>
      <c r="DS7" s="70"/>
      <c r="DT7" s="70"/>
      <c r="DU7" s="70"/>
      <c r="DV7" s="70"/>
      <c r="DW7" s="70"/>
      <c r="DX7" s="70"/>
      <c r="DY7" s="70"/>
      <c r="DZ7" s="70"/>
      <c r="EA7" s="70"/>
      <c r="EB7" s="70"/>
      <c r="EC7" s="70"/>
      <c r="ED7" s="70"/>
      <c r="EE7" s="70">
        <v>0</v>
      </c>
      <c r="EF7" s="70">
        <v>0</v>
      </c>
      <c r="EG7" s="70">
        <v>0</v>
      </c>
      <c r="EH7" s="70">
        <v>0</v>
      </c>
      <c r="EI7" s="70">
        <v>0</v>
      </c>
      <c r="EJ7" s="70">
        <v>0.36</v>
      </c>
      <c r="EK7" s="70">
        <v>0.39</v>
      </c>
      <c r="EL7" s="70">
        <v>0.1</v>
      </c>
      <c r="EM7" s="70">
        <v>0.22</v>
      </c>
      <c r="EN7" s="70">
        <v>0.17</v>
      </c>
      <c r="EO7" s="70">
        <v>0.11</v>
      </c>
    </row>
    <row r="8" spans="1:145">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row>
    <row r="9" spans="1:145">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5">
      <c r="A10" s="57" t="s">
        <v>0</v>
      </c>
      <c r="B10" s="63">
        <f>DATEVALUE($B7-B11&amp;"/1/"&amp;B12)</f>
        <v>36892</v>
      </c>
      <c r="C10" s="63">
        <f>DATEVALUE($B7-C11&amp;"/1/"&amp;C12)</f>
        <v>37257</v>
      </c>
      <c r="D10" s="63">
        <f>DATEVALUE($B7-D11&amp;"/1/"&amp;D12)</f>
        <v>37623</v>
      </c>
      <c r="E10" s="63">
        <f>DATEVALUE($B7-E11&amp;"/1/"&amp;E12)</f>
        <v>37989</v>
      </c>
      <c r="F10" s="63">
        <f>DATEVALUE($B7-F11&amp;"/1/"&amp;F12)</f>
        <v>38356</v>
      </c>
    </row>
    <row r="11" spans="1:145">
      <c r="B11">
        <v>22</v>
      </c>
      <c r="C11">
        <v>21</v>
      </c>
      <c r="D11">
        <v>20</v>
      </c>
      <c r="E11">
        <v>19</v>
      </c>
      <c r="F11">
        <v>18</v>
      </c>
      <c r="G11" t="s">
        <v>108</v>
      </c>
    </row>
    <row r="12" spans="1:145">
      <c r="B12">
        <v>1</v>
      </c>
      <c r="C12">
        <v>1</v>
      </c>
      <c r="D12">
        <v>2</v>
      </c>
      <c r="E12">
        <v>3</v>
      </c>
      <c r="F12">
        <v>4</v>
      </c>
      <c r="G12" t="s">
        <v>109</v>
      </c>
    </row>
    <row r="13" spans="1:145">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2025-01-24T07:31:23Z</dcterms:created>
  <dcterms:modified xsi:type="dcterms:W3CDTF">2026-04-27T07:46:35Z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5.0.6.0</vt:lpwstr>
    </vt:vector>
  </property>
  <property fmtid="{DCFEDD21-7773-49B2-8022-6FC58DB5260B}" pid="3" name="LastSavedVersion">
    <vt:lpwstr>5.0.6.0</vt:lpwstr>
  </property>
  <property fmtid="{DCFEDD21-7773-49B2-8022-6FC58DB5260B}" pid="4" name="LastSavedDate">
    <vt:filetime>2026-04-27T07:46:35Z</vt:filetime>
  </property>
</Properties>
</file>