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L67/Rt/vsJuT8huz7dRriKVdicik0dQn0CkWA6RbsAsddpSqIFoIUmvczvQwatHPdOYlqBVjN3KZX2RfpcVZg==" workbookSaltValue="YjUmgoTOcRs7jvydgD6Qzw==" workbookSpinCount="100000"/>
  <bookViews>
    <workbookView xWindow="0" yWindow="0" windowWidth="23040" windowHeight="9216"/>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<sst xmlns="http://schemas.openxmlformats.org/spreadsheetml/2006/main" xmlns:r="http://schemas.openxmlformats.org/officeDocument/2006/relationships" count="116" uniqueCount="116">
  <si>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</si>
  <si>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</si>
  <si>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</si>
  <si>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</si>
  <si>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</si>
  <si>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</si>
  <si>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</si>
  <si>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</si>
  <si>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</si>
  <si>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</si>
  <si>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</si>
  <si>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</si>
  <si>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</si>
  <si>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</si>
  <si>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</si>
  <si>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</si>
  <si>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</si>
  <si>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</si>
  <si>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</si>
  <si>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</si>
  <si>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</si>
  <si>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</si>
  <si>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</si>
  <si>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</si>
  <si>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</si>
  <si>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</si>
  <si>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</si>
  <si>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</si>
  <si>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</si>
  <si>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</si>
  <si>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</si>
  <si>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</si>
  <si>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</si>
  <si>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</si>
  <si>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</si>
  <si>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</si>
  <si>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</si>
  <si>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</si>
  <si>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</si>
  <si>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</si>
  <si>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</si>
  <si>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</si>
  <si>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</si>
  <si>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</si>
  <si>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</si>
  <si>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</si>
  <si>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</si>
  <si>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</si>
  <si>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</si>
  <si>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</si>
  <si>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</si>
  <si>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</si>
  <si>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</si>
  <si>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</si>
  <si>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</si>
  <si>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</si>
  <si>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</si>
  <si>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</si>
  <si>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</si>
  <si>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</si>
  <si>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</si>
  <si>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</si>
  <si>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</si>
  <si>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</si>
  <si>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</si>
  <si>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</si>
  <si>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</si>
  <si>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</si>
  <si>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</si>
  <si>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</si>
  <si>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</si>
  <si>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</si>
  <si>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</si>
  <si>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</si>
  <si>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</si>
  <si>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</si>
  <si>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</si>
  <si>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</si>
  <si>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</si>
  <si>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</si>
  <si>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</si>
  <si>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</si>
  <si>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</si>
  <si>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</si>
  <si>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</si>
  <si>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</si>
  <si>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</si>
  <si>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</si>
  <si>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</si>
  <si>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</si>
  <si>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</si>
  <si>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</si>
  <si>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</si>
  <si>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</si>
  <si>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</si>
  <si>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</si>
  <si>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</si>
  <si>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法非適用</t>
  </si>
  <si>
    <t>下水道事業</t>
  </si>
  <si>
    <t>農業集落排水</t>
  </si>
  <si>
    <t>F1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</si>
  <si>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</si>
  <si>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</si>
  <si>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</si>
  <si>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</si>
  <si>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</si>
  <si>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</si>
  <si>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</si>
  <si>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</si>
  <si>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</si>
  <si>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</si>
  <si>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</si>
  <si>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</si>
  <si>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①収益的収支比率
　総収益は、一般会計からの繰入金に依存し例年並みの収益で100%に満たない状況である。繰入金を削減出来るよう経費削減に努める必要がある。
④企業債残高対事業規模比率
　平成28年度から営業収益で賄えない企業債償還金全額を基準内繰入（分流式下水道等）に改めたことから0％となっている。
⑤経費回収率
　使用料が高く全国平均及び類似団体平均よりも回収率は高い。昨年度と比較すると汚水処理費の減少により上昇しているが、使用料で汚水処理費を賄えておらず、一般会計からの繰入金で補っている。
⑥汚水処理原価
　有収水量は減少し、汚水処理費についても減少したため前年度よりも減少した。全国平均を下回っているが、今後は維持管理費の削減や有収水量の増加を見通した取組みが必要になってくる。
⑦施設利用率
　水洗化率が95.01%であるにもかかわらず、施設利用率が43.34%と低くなっている。これは、計画の時点より人口が減少していることが一因と考えられる。
⑧水洗化率
　水洗化率については、95.01％と全国平均を上回ってはいるものの頭打ち状態となっており、今後も未接続家庭への啓発活動に取り組んでいく必要がある。</t>
    <rPh sb="300" eb="302">
      <t>シタマワ</t>
    </rPh>
    <phoneticPr fontId="1"/>
  </si>
  <si>
    <t>③管渠改善率
　最も早い供用開始から37年が過ぎたところであるため、耐用年数を経過しておらず、現時点では管渠の更新・老朽化対策は必要ないが、今後発生する管渠老朽化に備え対策を検討していく必要がある。</t>
  </si>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</sst>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2.e-002</c:v>
                </c:pt>
                <c:pt idx="2">
                  <c:v>1.e-002</c:v>
                </c:pt>
                <c:pt idx="3">
                  <c:v>1.e-002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46.38</c:v>
                </c:pt>
                <c:pt idx="1">
                  <c:v>46.38</c:v>
                </c:pt>
                <c:pt idx="2">
                  <c:v>46.38</c:v>
                </c:pt>
                <c:pt idx="3">
                  <c:v>44.43</c:v>
                </c:pt>
                <c:pt idx="4">
                  <c:v>43.34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54.06</c:v>
                </c:pt>
                <c:pt idx="1">
                  <c:v>55.26</c:v>
                </c:pt>
                <c:pt idx="2">
                  <c:v>54.54</c:v>
                </c:pt>
                <c:pt idx="3">
                  <c:v>52.9</c:v>
                </c:pt>
                <c:pt idx="4">
                  <c:v>52.63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94.37</c:v>
                </c:pt>
                <c:pt idx="1">
                  <c:v>94.83</c:v>
                </c:pt>
                <c:pt idx="2">
                  <c:v>94.43</c:v>
                </c:pt>
                <c:pt idx="3">
                  <c:v>94.83</c:v>
                </c:pt>
                <c:pt idx="4">
                  <c:v>95.01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90.11</c:v>
                </c:pt>
                <c:pt idx="1">
                  <c:v>90.52</c:v>
                </c:pt>
                <c:pt idx="2">
                  <c:v>90.3</c:v>
                </c:pt>
                <c:pt idx="3">
                  <c:v>90.3</c:v>
                </c:pt>
                <c:pt idx="4">
                  <c:v>90.32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64.069999999999993</c:v>
                </c:pt>
                <c:pt idx="1">
                  <c:v>76.75</c:v>
                </c:pt>
                <c:pt idx="2">
                  <c:v>78.459999999999994</c:v>
                </c:pt>
                <c:pt idx="3">
                  <c:v>65.19</c:v>
                </c:pt>
                <c:pt idx="4">
                  <c:v>67.150000000000006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654.71</c:v>
                </c:pt>
                <c:pt idx="1">
                  <c:v>783.8</c:v>
                </c:pt>
                <c:pt idx="2">
                  <c:v>778.81</c:v>
                </c:pt>
                <c:pt idx="3">
                  <c:v>718.49</c:v>
                </c:pt>
                <c:pt idx="4">
                  <c:v>743.31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90.63</c:v>
                </c:pt>
                <c:pt idx="1">
                  <c:v>85.61</c:v>
                </c:pt>
                <c:pt idx="2">
                  <c:v>89.18</c:v>
                </c:pt>
                <c:pt idx="3">
                  <c:v>93.81</c:v>
                </c:pt>
                <c:pt idx="4">
                  <c:v>97.84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65.37</c:v>
                </c:pt>
                <c:pt idx="1">
                  <c:v>68.11</c:v>
                </c:pt>
                <c:pt idx="2">
                  <c:v>67.23</c:v>
                </c:pt>
                <c:pt idx="3">
                  <c:v>61.82</c:v>
                </c:pt>
                <c:pt idx="4">
                  <c:v>61.15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257.17</c:v>
                </c:pt>
                <c:pt idx="1">
                  <c:v>274.43</c:v>
                </c:pt>
                <c:pt idx="2">
                  <c:v>264.19</c:v>
                </c:pt>
                <c:pt idx="3">
                  <c:v>255.16</c:v>
                </c:pt>
                <c:pt idx="4">
                  <c:v>228.62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228.99</c:v>
                </c:pt>
                <c:pt idx="1">
                  <c:v>222.41</c:v>
                </c:pt>
                <c:pt idx="2">
                  <c:v>228.21</c:v>
                </c:pt>
                <c:pt idx="3">
                  <c:v>246.9</c:v>
                </c:pt>
                <c:pt idx="4">
                  <c:v>250.43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7</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12742</v>
      </c>
      <c r="AM8" s="21"/>
      <c r="AN8" s="21"/>
      <c r="AO8" s="21"/>
      <c r="AP8" s="21"/>
      <c r="AQ8" s="21"/>
      <c r="AR8" s="21"/>
      <c r="AS8" s="21"/>
      <c r="AT8" s="7">
        <f>データ!T6</f>
        <v>303.08999999999997</v>
      </c>
      <c r="AU8" s="7"/>
      <c r="AV8" s="7"/>
      <c r="AW8" s="7"/>
      <c r="AX8" s="7"/>
      <c r="AY8" s="7"/>
      <c r="AZ8" s="7"/>
      <c r="BA8" s="7"/>
      <c r="BB8" s="7">
        <f>データ!U6</f>
        <v>42.04</v>
      </c>
      <c r="BC8" s="7"/>
      <c r="BD8" s="7"/>
      <c r="BE8" s="7"/>
      <c r="BF8" s="7"/>
      <c r="BG8" s="7"/>
      <c r="BH8" s="7"/>
      <c r="BI8" s="7"/>
      <c r="BJ8" s="3"/>
      <c r="BK8" s="3"/>
      <c r="BL8" s="27" t="s">
        <v>15</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5</v>
      </c>
      <c r="BC9" s="5"/>
      <c r="BD9" s="5"/>
      <c r="BE9" s="5"/>
      <c r="BF9" s="5"/>
      <c r="BG9" s="5"/>
      <c r="BH9" s="5"/>
      <c r="BI9" s="5"/>
      <c r="BJ9" s="3"/>
      <c r="BK9" s="3"/>
      <c r="BL9" s="28" t="s">
        <v>33</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31.41</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3951</v>
      </c>
      <c r="AM10" s="21"/>
      <c r="AN10" s="21"/>
      <c r="AO10" s="21"/>
      <c r="AP10" s="21"/>
      <c r="AQ10" s="21"/>
      <c r="AR10" s="21"/>
      <c r="AS10" s="21"/>
      <c r="AT10" s="7">
        <f>データ!W6</f>
        <v>3.07</v>
      </c>
      <c r="AU10" s="7"/>
      <c r="AV10" s="7"/>
      <c r="AW10" s="7"/>
      <c r="AX10" s="7"/>
      <c r="AY10" s="7"/>
      <c r="AZ10" s="7"/>
      <c r="BA10" s="7"/>
      <c r="BB10" s="7">
        <f>データ!X6</f>
        <v>1286.97</v>
      </c>
      <c r="BC10" s="7"/>
      <c r="BD10" s="7"/>
      <c r="BE10" s="7"/>
      <c r="BF10" s="7"/>
      <c r="BG10" s="7"/>
      <c r="BH10" s="7"/>
      <c r="BI10" s="7"/>
      <c r="BJ10" s="2"/>
      <c r="BK10" s="2"/>
      <c r="BL10" s="29" t="s">
        <v>36</v>
      </c>
      <c r="BM10" s="41"/>
      <c r="BN10" s="50"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114</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115</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44</v>
      </c>
      <c r="C85" s="12"/>
      <c r="D85" s="12"/>
      <c r="E85" s="12" t="s">
        <v>46</v>
      </c>
      <c r="F85" s="12" t="s">
        <v>47</v>
      </c>
      <c r="G85" s="12" t="s">
        <v>48</v>
      </c>
      <c r="H85" s="12" t="s">
        <v>41</v>
      </c>
      <c r="I85" s="12" t="s">
        <v>11</v>
      </c>
      <c r="J85" s="12" t="s">
        <v>49</v>
      </c>
      <c r="K85" s="12" t="s">
        <v>50</v>
      </c>
      <c r="L85" s="12" t="s">
        <v>4</v>
      </c>
      <c r="M85" s="12" t="s">
        <v>34</v>
      </c>
      <c r="N85" s="12" t="s">
        <v>51</v>
      </c>
      <c r="O85" s="12" t="s">
        <v>53</v>
      </c>
    </row>
    <row r="86" spans="1:78" hidden="1">
      <c r="B86" s="12"/>
      <c r="C86" s="12"/>
      <c r="D86" s="12"/>
      <c r="E86" s="12" t="str">
        <f>データ!AI6</f>
        <v/>
      </c>
      <c r="F86" s="12" t="s">
        <v>38</v>
      </c>
      <c r="G86" s="12" t="s">
        <v>38</v>
      </c>
      <c r="H86" s="12" t="str">
        <f>データ!BP6</f>
        <v>【785.10】</v>
      </c>
      <c r="I86" s="12" t="str">
        <f>データ!CA6</f>
        <v>【56.93】</v>
      </c>
      <c r="J86" s="12" t="str">
        <f>データ!CL6</f>
        <v>【271.15】</v>
      </c>
      <c r="K86" s="12" t="str">
        <f>データ!CW6</f>
        <v>【49.87】</v>
      </c>
      <c r="L86" s="12" t="str">
        <f>データ!DH6</f>
        <v>【87.54】</v>
      </c>
      <c r="M86" s="12" t="s">
        <v>38</v>
      </c>
      <c r="N86" s="12" t="s">
        <v>38</v>
      </c>
      <c r="O86" s="12" t="str">
        <f>データ!EO6</f>
        <v>【0.02】</v>
      </c>
    </row>
  </sheetData>
  <sheetProtection algorithmName="SHA-512" hashValue="TwewIdWh9l2ARfsmrF8L5Y+VO3WH1QznCFH8aSujtucbsgjCezMzUIkXi2h1wkxaM9WASb2BKl4H9+3W0ZlSZw==" saltValue="QHxoXNFyILMYODZXGHtXp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54</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5">
      <c r="A2" s="62" t="s">
        <v>56</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5">
      <c r="A3" s="62" t="s">
        <v>20</v>
      </c>
      <c r="B3" s="64" t="s">
        <v>2</v>
      </c>
      <c r="C3" s="64" t="s">
        <v>58</v>
      </c>
      <c r="D3" s="64" t="s">
        <v>59</v>
      </c>
      <c r="E3" s="64" t="s">
        <v>6</v>
      </c>
      <c r="F3" s="64" t="s">
        <v>8</v>
      </c>
      <c r="G3" s="64" t="s">
        <v>27</v>
      </c>
      <c r="H3" s="70" t="s">
        <v>55</v>
      </c>
      <c r="I3" s="73"/>
      <c r="J3" s="73"/>
      <c r="K3" s="73"/>
      <c r="L3" s="73"/>
      <c r="M3" s="73"/>
      <c r="N3" s="73"/>
      <c r="O3" s="73"/>
      <c r="P3" s="73"/>
      <c r="Q3" s="73"/>
      <c r="R3" s="73"/>
      <c r="S3" s="73"/>
      <c r="T3" s="73"/>
      <c r="U3" s="73"/>
      <c r="V3" s="73"/>
      <c r="W3" s="73"/>
      <c r="X3" s="78"/>
      <c r="Y3" s="81" t="s">
        <v>52</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13</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62" t="s">
        <v>60</v>
      </c>
      <c r="B4" s="65"/>
      <c r="C4" s="65"/>
      <c r="D4" s="65"/>
      <c r="E4" s="65"/>
      <c r="F4" s="65"/>
      <c r="G4" s="65"/>
      <c r="H4" s="71"/>
      <c r="I4" s="74"/>
      <c r="J4" s="74"/>
      <c r="K4" s="74"/>
      <c r="L4" s="74"/>
      <c r="M4" s="74"/>
      <c r="N4" s="74"/>
      <c r="O4" s="74"/>
      <c r="P4" s="74"/>
      <c r="Q4" s="74"/>
      <c r="R4" s="74"/>
      <c r="S4" s="74"/>
      <c r="T4" s="74"/>
      <c r="U4" s="74"/>
      <c r="V4" s="74"/>
      <c r="W4" s="74"/>
      <c r="X4" s="79"/>
      <c r="Y4" s="82" t="s">
        <v>26</v>
      </c>
      <c r="Z4" s="82"/>
      <c r="AA4" s="82"/>
      <c r="AB4" s="82"/>
      <c r="AC4" s="82"/>
      <c r="AD4" s="82"/>
      <c r="AE4" s="82"/>
      <c r="AF4" s="82"/>
      <c r="AG4" s="82"/>
      <c r="AH4" s="82"/>
      <c r="AI4" s="82"/>
      <c r="AJ4" s="82" t="s">
        <v>45</v>
      </c>
      <c r="AK4" s="82"/>
      <c r="AL4" s="82"/>
      <c r="AM4" s="82"/>
      <c r="AN4" s="82"/>
      <c r="AO4" s="82"/>
      <c r="AP4" s="82"/>
      <c r="AQ4" s="82"/>
      <c r="AR4" s="82"/>
      <c r="AS4" s="82"/>
      <c r="AT4" s="82"/>
      <c r="AU4" s="82" t="s">
        <v>29</v>
      </c>
      <c r="AV4" s="82"/>
      <c r="AW4" s="82"/>
      <c r="AX4" s="82"/>
      <c r="AY4" s="82"/>
      <c r="AZ4" s="82"/>
      <c r="BA4" s="82"/>
      <c r="BB4" s="82"/>
      <c r="BC4" s="82"/>
      <c r="BD4" s="82"/>
      <c r="BE4" s="82"/>
      <c r="BF4" s="82" t="s">
        <v>62</v>
      </c>
      <c r="BG4" s="82"/>
      <c r="BH4" s="82"/>
      <c r="BI4" s="82"/>
      <c r="BJ4" s="82"/>
      <c r="BK4" s="82"/>
      <c r="BL4" s="82"/>
      <c r="BM4" s="82"/>
      <c r="BN4" s="82"/>
      <c r="BO4" s="82"/>
      <c r="BP4" s="82"/>
      <c r="BQ4" s="82" t="s">
        <v>0</v>
      </c>
      <c r="BR4" s="82"/>
      <c r="BS4" s="82"/>
      <c r="BT4" s="82"/>
      <c r="BU4" s="82"/>
      <c r="BV4" s="82"/>
      <c r="BW4" s="82"/>
      <c r="BX4" s="82"/>
      <c r="BY4" s="82"/>
      <c r="BZ4" s="82"/>
      <c r="CA4" s="82"/>
      <c r="CB4" s="82" t="s">
        <v>61</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c r="A5" s="62" t="s">
        <v>69</v>
      </c>
      <c r="B5" s="66"/>
      <c r="C5" s="66"/>
      <c r="D5" s="66"/>
      <c r="E5" s="66"/>
      <c r="F5" s="66"/>
      <c r="G5" s="66"/>
      <c r="H5" s="72" t="s">
        <v>57</v>
      </c>
      <c r="I5" s="72" t="s">
        <v>70</v>
      </c>
      <c r="J5" s="72" t="s">
        <v>71</v>
      </c>
      <c r="K5" s="72" t="s">
        <v>72</v>
      </c>
      <c r="L5" s="72" t="s">
        <v>73</v>
      </c>
      <c r="M5" s="72" t="s">
        <v>7</v>
      </c>
      <c r="N5" s="72" t="s">
        <v>74</v>
      </c>
      <c r="O5" s="72" t="s">
        <v>75</v>
      </c>
      <c r="P5" s="72" t="s">
        <v>76</v>
      </c>
      <c r="Q5" s="72" t="s">
        <v>77</v>
      </c>
      <c r="R5" s="72" t="s">
        <v>78</v>
      </c>
      <c r="S5" s="72" t="s">
        <v>79</v>
      </c>
      <c r="T5" s="72" t="s">
        <v>80</v>
      </c>
      <c r="U5" s="72" t="s">
        <v>63</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44</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5" s="61" customFormat="1">
      <c r="A6" s="62" t="s">
        <v>95</v>
      </c>
      <c r="B6" s="67">
        <f t="shared" ref="B6:X6" si="1">B7</f>
        <v>2023</v>
      </c>
      <c r="C6" s="67">
        <f t="shared" si="1"/>
        <v>264075</v>
      </c>
      <c r="D6" s="67">
        <f t="shared" si="1"/>
        <v>47</v>
      </c>
      <c r="E6" s="67">
        <f t="shared" si="1"/>
        <v>17</v>
      </c>
      <c r="F6" s="67">
        <f t="shared" si="1"/>
        <v>5</v>
      </c>
      <c r="G6" s="67">
        <f t="shared" si="1"/>
        <v>0</v>
      </c>
      <c r="H6" s="67" t="str">
        <f t="shared" si="1"/>
        <v>京都府　京丹波町</v>
      </c>
      <c r="I6" s="67" t="str">
        <f t="shared" si="1"/>
        <v>法非適用</v>
      </c>
      <c r="J6" s="67" t="str">
        <f t="shared" si="1"/>
        <v>下水道事業</v>
      </c>
      <c r="K6" s="67" t="str">
        <f t="shared" si="1"/>
        <v>農業集落排水</v>
      </c>
      <c r="L6" s="67" t="str">
        <f t="shared" si="1"/>
        <v>F1</v>
      </c>
      <c r="M6" s="67" t="str">
        <f t="shared" si="1"/>
        <v>非設置</v>
      </c>
      <c r="N6" s="75" t="str">
        <f t="shared" si="1"/>
        <v>-</v>
      </c>
      <c r="O6" s="75" t="str">
        <f t="shared" si="1"/>
        <v>該当数値なし</v>
      </c>
      <c r="P6" s="75">
        <f t="shared" si="1"/>
        <v>31.41</v>
      </c>
      <c r="Q6" s="75">
        <f t="shared" si="1"/>
        <v>100</v>
      </c>
      <c r="R6" s="75">
        <f t="shared" si="1"/>
        <v>4180</v>
      </c>
      <c r="S6" s="75">
        <f t="shared" si="1"/>
        <v>12742</v>
      </c>
      <c r="T6" s="75">
        <f t="shared" si="1"/>
        <v>303.08999999999997</v>
      </c>
      <c r="U6" s="75">
        <f t="shared" si="1"/>
        <v>42.04</v>
      </c>
      <c r="V6" s="75">
        <f t="shared" si="1"/>
        <v>3951</v>
      </c>
      <c r="W6" s="75">
        <f t="shared" si="1"/>
        <v>3.07</v>
      </c>
      <c r="X6" s="75">
        <f t="shared" si="1"/>
        <v>1286.97</v>
      </c>
      <c r="Y6" s="83">
        <f t="shared" ref="Y6:AH6" si="2">IF(Y7="",NA(),Y7)</f>
        <v>64.069999999999993</v>
      </c>
      <c r="Z6" s="83">
        <f t="shared" si="2"/>
        <v>76.75</v>
      </c>
      <c r="AA6" s="83">
        <f t="shared" si="2"/>
        <v>78.459999999999994</v>
      </c>
      <c r="AB6" s="83">
        <f t="shared" si="2"/>
        <v>65.19</v>
      </c>
      <c r="AC6" s="83">
        <f t="shared" si="2"/>
        <v>67.150000000000006</v>
      </c>
      <c r="AD6" s="75" t="e">
        <f t="shared" si="2"/>
        <v>#N/A</v>
      </c>
      <c r="AE6" s="75" t="e">
        <f t="shared" si="2"/>
        <v>#N/A</v>
      </c>
      <c r="AF6" s="75" t="e">
        <f t="shared" si="2"/>
        <v>#N/A</v>
      </c>
      <c r="AG6" s="75" t="e">
        <f t="shared" si="2"/>
        <v>#N/A</v>
      </c>
      <c r="AH6" s="75" t="e">
        <f t="shared" si="2"/>
        <v>#N/A</v>
      </c>
      <c r="AI6" s="75" t="str">
        <f>IF(AI7="","",IF(AI7="-","【-】","【"&amp;SUBSTITUTE(TEXT(AI7,"#,##0.00"),"-","△")&amp;"】"))</f>
        <v/>
      </c>
      <c r="AJ6" s="75" t="e">
        <f t="shared" ref="AJ6:AS6" si="3">IF(AJ7="",NA(),AJ7)</f>
        <v>#N/A</v>
      </c>
      <c r="AK6" s="75" t="e">
        <f t="shared" si="3"/>
        <v>#N/A</v>
      </c>
      <c r="AL6" s="75" t="e">
        <f t="shared" si="3"/>
        <v>#N/A</v>
      </c>
      <c r="AM6" s="75" t="e">
        <f t="shared" si="3"/>
        <v>#N/A</v>
      </c>
      <c r="AN6" s="75" t="e">
        <f t="shared" si="3"/>
        <v>#N/A</v>
      </c>
      <c r="AO6" s="75" t="e">
        <f t="shared" si="3"/>
        <v>#N/A</v>
      </c>
      <c r="AP6" s="75" t="e">
        <f t="shared" si="3"/>
        <v>#N/A</v>
      </c>
      <c r="AQ6" s="75" t="e">
        <f t="shared" si="3"/>
        <v>#N/A</v>
      </c>
      <c r="AR6" s="75" t="e">
        <f t="shared" si="3"/>
        <v>#N/A</v>
      </c>
      <c r="AS6" s="75" t="e">
        <f t="shared" si="3"/>
        <v>#N/A</v>
      </c>
      <c r="AT6" s="75" t="str">
        <f>IF(AT7="","",IF(AT7="-","【-】","【"&amp;SUBSTITUTE(TEXT(AT7,"#,##0.00"),"-","△")&amp;"】"))</f>
        <v/>
      </c>
      <c r="AU6" s="75" t="e">
        <f t="shared" ref="AU6:BD6" si="4">IF(AU7="",NA(),AU7)</f>
        <v>#N/A</v>
      </c>
      <c r="AV6" s="75" t="e">
        <f t="shared" si="4"/>
        <v>#N/A</v>
      </c>
      <c r="AW6" s="75" t="e">
        <f t="shared" si="4"/>
        <v>#N/A</v>
      </c>
      <c r="AX6" s="75" t="e">
        <f t="shared" si="4"/>
        <v>#N/A</v>
      </c>
      <c r="AY6" s="75" t="e">
        <f t="shared" si="4"/>
        <v>#N/A</v>
      </c>
      <c r="AZ6" s="75" t="e">
        <f t="shared" si="4"/>
        <v>#N/A</v>
      </c>
      <c r="BA6" s="75" t="e">
        <f t="shared" si="4"/>
        <v>#N/A</v>
      </c>
      <c r="BB6" s="75" t="e">
        <f t="shared" si="4"/>
        <v>#N/A</v>
      </c>
      <c r="BC6" s="75" t="e">
        <f t="shared" si="4"/>
        <v>#N/A</v>
      </c>
      <c r="BD6" s="75" t="e">
        <f t="shared" si="4"/>
        <v>#N/A</v>
      </c>
      <c r="BE6" s="75" t="str">
        <f>IF(BE7="","",IF(BE7="-","【-】","【"&amp;SUBSTITUTE(TEXT(BE7,"#,##0.00"),"-","△")&amp;"】"))</f>
        <v/>
      </c>
      <c r="BF6" s="75">
        <f t="shared" ref="BF6:BO6" si="5">IF(BF7="",NA(),BF7)</f>
        <v>0</v>
      </c>
      <c r="BG6" s="75">
        <f t="shared" si="5"/>
        <v>0</v>
      </c>
      <c r="BH6" s="75">
        <f t="shared" si="5"/>
        <v>0</v>
      </c>
      <c r="BI6" s="75">
        <f t="shared" si="5"/>
        <v>0</v>
      </c>
      <c r="BJ6" s="75">
        <f t="shared" si="5"/>
        <v>0</v>
      </c>
      <c r="BK6" s="83">
        <f t="shared" si="5"/>
        <v>654.71</v>
      </c>
      <c r="BL6" s="83">
        <f t="shared" si="5"/>
        <v>783.8</v>
      </c>
      <c r="BM6" s="83">
        <f t="shared" si="5"/>
        <v>778.81</v>
      </c>
      <c r="BN6" s="83">
        <f t="shared" si="5"/>
        <v>718.49</v>
      </c>
      <c r="BO6" s="83">
        <f t="shared" si="5"/>
        <v>743.31</v>
      </c>
      <c r="BP6" s="75" t="str">
        <f>IF(BP7="","",IF(BP7="-","【-】","【"&amp;SUBSTITUTE(TEXT(BP7,"#,##0.00"),"-","△")&amp;"】"))</f>
        <v>【785.10】</v>
      </c>
      <c r="BQ6" s="83">
        <f t="shared" ref="BQ6:BZ6" si="6">IF(BQ7="",NA(),BQ7)</f>
        <v>90.63</v>
      </c>
      <c r="BR6" s="83">
        <f t="shared" si="6"/>
        <v>85.61</v>
      </c>
      <c r="BS6" s="83">
        <f t="shared" si="6"/>
        <v>89.18</v>
      </c>
      <c r="BT6" s="83">
        <f t="shared" si="6"/>
        <v>93.81</v>
      </c>
      <c r="BU6" s="83">
        <f t="shared" si="6"/>
        <v>97.84</v>
      </c>
      <c r="BV6" s="83">
        <f t="shared" si="6"/>
        <v>65.37</v>
      </c>
      <c r="BW6" s="83">
        <f t="shared" si="6"/>
        <v>68.11</v>
      </c>
      <c r="BX6" s="83">
        <f t="shared" si="6"/>
        <v>67.23</v>
      </c>
      <c r="BY6" s="83">
        <f t="shared" si="6"/>
        <v>61.82</v>
      </c>
      <c r="BZ6" s="83">
        <f t="shared" si="6"/>
        <v>61.15</v>
      </c>
      <c r="CA6" s="75" t="str">
        <f>IF(CA7="","",IF(CA7="-","【-】","【"&amp;SUBSTITUTE(TEXT(CA7,"#,##0.00"),"-","△")&amp;"】"))</f>
        <v>【56.93】</v>
      </c>
      <c r="CB6" s="83">
        <f t="shared" ref="CB6:CK6" si="7">IF(CB7="",NA(),CB7)</f>
        <v>257.17</v>
      </c>
      <c r="CC6" s="83">
        <f t="shared" si="7"/>
        <v>274.43</v>
      </c>
      <c r="CD6" s="83">
        <f t="shared" si="7"/>
        <v>264.19</v>
      </c>
      <c r="CE6" s="83">
        <f t="shared" si="7"/>
        <v>255.16</v>
      </c>
      <c r="CF6" s="83">
        <f t="shared" si="7"/>
        <v>228.62</v>
      </c>
      <c r="CG6" s="83">
        <f t="shared" si="7"/>
        <v>228.99</v>
      </c>
      <c r="CH6" s="83">
        <f t="shared" si="7"/>
        <v>222.41</v>
      </c>
      <c r="CI6" s="83">
        <f t="shared" si="7"/>
        <v>228.21</v>
      </c>
      <c r="CJ6" s="83">
        <f t="shared" si="7"/>
        <v>246.9</v>
      </c>
      <c r="CK6" s="83">
        <f t="shared" si="7"/>
        <v>250.43</v>
      </c>
      <c r="CL6" s="75" t="str">
        <f>IF(CL7="","",IF(CL7="-","【-】","【"&amp;SUBSTITUTE(TEXT(CL7,"#,##0.00"),"-","△")&amp;"】"))</f>
        <v>【271.15】</v>
      </c>
      <c r="CM6" s="83">
        <f t="shared" ref="CM6:CV6" si="8">IF(CM7="",NA(),CM7)</f>
        <v>46.38</v>
      </c>
      <c r="CN6" s="83">
        <f t="shared" si="8"/>
        <v>46.38</v>
      </c>
      <c r="CO6" s="83">
        <f t="shared" si="8"/>
        <v>46.38</v>
      </c>
      <c r="CP6" s="83">
        <f t="shared" si="8"/>
        <v>44.43</v>
      </c>
      <c r="CQ6" s="83">
        <f t="shared" si="8"/>
        <v>43.34</v>
      </c>
      <c r="CR6" s="83">
        <f t="shared" si="8"/>
        <v>54.06</v>
      </c>
      <c r="CS6" s="83">
        <f t="shared" si="8"/>
        <v>55.26</v>
      </c>
      <c r="CT6" s="83">
        <f t="shared" si="8"/>
        <v>54.54</v>
      </c>
      <c r="CU6" s="83">
        <f t="shared" si="8"/>
        <v>52.9</v>
      </c>
      <c r="CV6" s="83">
        <f t="shared" si="8"/>
        <v>52.63</v>
      </c>
      <c r="CW6" s="75" t="str">
        <f>IF(CW7="","",IF(CW7="-","【-】","【"&amp;SUBSTITUTE(TEXT(CW7,"#,##0.00"),"-","△")&amp;"】"))</f>
        <v>【49.87】</v>
      </c>
      <c r="CX6" s="83">
        <f t="shared" ref="CX6:DG6" si="9">IF(CX7="",NA(),CX7)</f>
        <v>94.37</v>
      </c>
      <c r="CY6" s="83">
        <f t="shared" si="9"/>
        <v>94.83</v>
      </c>
      <c r="CZ6" s="83">
        <f t="shared" si="9"/>
        <v>94.43</v>
      </c>
      <c r="DA6" s="83">
        <f t="shared" si="9"/>
        <v>94.83</v>
      </c>
      <c r="DB6" s="83">
        <f t="shared" si="9"/>
        <v>95.01</v>
      </c>
      <c r="DC6" s="83">
        <f t="shared" si="9"/>
        <v>90.11</v>
      </c>
      <c r="DD6" s="83">
        <f t="shared" si="9"/>
        <v>90.52</v>
      </c>
      <c r="DE6" s="83">
        <f t="shared" si="9"/>
        <v>90.3</v>
      </c>
      <c r="DF6" s="83">
        <f t="shared" si="9"/>
        <v>90.3</v>
      </c>
      <c r="DG6" s="83">
        <f t="shared" si="9"/>
        <v>90.32</v>
      </c>
      <c r="DH6" s="75" t="str">
        <f>IF(DH7="","",IF(DH7="-","【-】","【"&amp;SUBSTITUTE(TEXT(DH7,"#,##0.00"),"-","△")&amp;"】"))</f>
        <v>【87.54】</v>
      </c>
      <c r="DI6" s="75" t="e">
        <f t="shared" ref="DI6:DR6" si="10">IF(DI7="",NA(),DI7)</f>
        <v>#N/A</v>
      </c>
      <c r="DJ6" s="75" t="e">
        <f t="shared" si="10"/>
        <v>#N/A</v>
      </c>
      <c r="DK6" s="75" t="e">
        <f t="shared" si="10"/>
        <v>#N/A</v>
      </c>
      <c r="DL6" s="75" t="e">
        <f t="shared" si="10"/>
        <v>#N/A</v>
      </c>
      <c r="DM6" s="75" t="e">
        <f t="shared" si="10"/>
        <v>#N/A</v>
      </c>
      <c r="DN6" s="75" t="e">
        <f t="shared" si="10"/>
        <v>#N/A</v>
      </c>
      <c r="DO6" s="75" t="e">
        <f t="shared" si="10"/>
        <v>#N/A</v>
      </c>
      <c r="DP6" s="75" t="e">
        <f t="shared" si="10"/>
        <v>#N/A</v>
      </c>
      <c r="DQ6" s="75" t="e">
        <f t="shared" si="10"/>
        <v>#N/A</v>
      </c>
      <c r="DR6" s="75" t="e">
        <f t="shared" si="10"/>
        <v>#N/A</v>
      </c>
      <c r="DS6" s="75" t="str">
        <f>IF(DS7="","",IF(DS7="-","【-】","【"&amp;SUBSTITUTE(TEXT(DS7,"#,##0.00"),"-","△")&amp;"】"))</f>
        <v/>
      </c>
      <c r="DT6" s="75" t="e">
        <f t="shared" ref="DT6:EC6" si="11">IF(DT7="",NA(),DT7)</f>
        <v>#N/A</v>
      </c>
      <c r="DU6" s="75" t="e">
        <f t="shared" si="11"/>
        <v>#N/A</v>
      </c>
      <c r="DV6" s="75" t="e">
        <f t="shared" si="11"/>
        <v>#N/A</v>
      </c>
      <c r="DW6" s="75" t="e">
        <f t="shared" si="11"/>
        <v>#N/A</v>
      </c>
      <c r="DX6" s="75" t="e">
        <f t="shared" si="11"/>
        <v>#N/A</v>
      </c>
      <c r="DY6" s="75" t="e">
        <f t="shared" si="11"/>
        <v>#N/A</v>
      </c>
      <c r="DZ6" s="75" t="e">
        <f t="shared" si="11"/>
        <v>#N/A</v>
      </c>
      <c r="EA6" s="75" t="e">
        <f t="shared" si="11"/>
        <v>#N/A</v>
      </c>
      <c r="EB6" s="75" t="e">
        <f t="shared" si="11"/>
        <v>#N/A</v>
      </c>
      <c r="EC6" s="75" t="e">
        <f t="shared" si="11"/>
        <v>#N/A</v>
      </c>
      <c r="ED6" s="75" t="str">
        <f>IF(ED7="","",IF(ED7="-","【-】","【"&amp;SUBSTITUTE(TEXT(ED7,"#,##0.00"),"-","△")&amp;"】"))</f>
        <v/>
      </c>
      <c r="EE6" s="75">
        <f t="shared" ref="EE6:EN6" si="12">IF(EE7="",NA(),EE7)</f>
        <v>0</v>
      </c>
      <c r="EF6" s="75">
        <f t="shared" si="12"/>
        <v>0</v>
      </c>
      <c r="EG6" s="75">
        <f t="shared" si="12"/>
        <v>0</v>
      </c>
      <c r="EH6" s="75">
        <f t="shared" si="12"/>
        <v>0</v>
      </c>
      <c r="EI6" s="75">
        <f t="shared" si="12"/>
        <v>0</v>
      </c>
      <c r="EJ6" s="83">
        <f t="shared" si="12"/>
        <v>2.e-002</v>
      </c>
      <c r="EK6" s="83">
        <f t="shared" si="12"/>
        <v>2.e-002</v>
      </c>
      <c r="EL6" s="83">
        <f t="shared" si="12"/>
        <v>1.e-002</v>
      </c>
      <c r="EM6" s="83">
        <f t="shared" si="12"/>
        <v>1.e-002</v>
      </c>
      <c r="EN6" s="83">
        <f t="shared" si="12"/>
        <v>2.e-002</v>
      </c>
      <c r="EO6" s="75" t="str">
        <f>IF(EO7="","",IF(EO7="-","【-】","【"&amp;SUBSTITUTE(TEXT(EO7,"#,##0.00"),"-","△")&amp;"】"))</f>
        <v>【0.02】</v>
      </c>
    </row>
    <row r="7" spans="1:145" s="61" customFormat="1">
      <c r="A7" s="62"/>
      <c r="B7" s="68">
        <v>2023</v>
      </c>
      <c r="C7" s="68">
        <v>264075</v>
      </c>
      <c r="D7" s="68">
        <v>47</v>
      </c>
      <c r="E7" s="68">
        <v>17</v>
      </c>
      <c r="F7" s="68">
        <v>5</v>
      </c>
      <c r="G7" s="68">
        <v>0</v>
      </c>
      <c r="H7" s="68" t="s">
        <v>96</v>
      </c>
      <c r="I7" s="68" t="s">
        <v>97</v>
      </c>
      <c r="J7" s="68" t="s">
        <v>98</v>
      </c>
      <c r="K7" s="68" t="s">
        <v>99</v>
      </c>
      <c r="L7" s="68" t="s">
        <v>100</v>
      </c>
      <c r="M7" s="68" t="s">
        <v>101</v>
      </c>
      <c r="N7" s="76" t="s">
        <v>38</v>
      </c>
      <c r="O7" s="76" t="s">
        <v>102</v>
      </c>
      <c r="P7" s="76">
        <v>31.41</v>
      </c>
      <c r="Q7" s="76">
        <v>100</v>
      </c>
      <c r="R7" s="76">
        <v>4180</v>
      </c>
      <c r="S7" s="76">
        <v>12742</v>
      </c>
      <c r="T7" s="76">
        <v>303.08999999999997</v>
      </c>
      <c r="U7" s="76">
        <v>42.04</v>
      </c>
      <c r="V7" s="76">
        <v>3951</v>
      </c>
      <c r="W7" s="76">
        <v>3.07</v>
      </c>
      <c r="X7" s="76">
        <v>1286.97</v>
      </c>
      <c r="Y7" s="76">
        <v>64.069999999999993</v>
      </c>
      <c r="Z7" s="76">
        <v>76.75</v>
      </c>
      <c r="AA7" s="76">
        <v>78.459999999999994</v>
      </c>
      <c r="AB7" s="76">
        <v>65.19</v>
      </c>
      <c r="AC7" s="76">
        <v>67.150000000000006</v>
      </c>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v>0</v>
      </c>
      <c r="BG7" s="76">
        <v>0</v>
      </c>
      <c r="BH7" s="76">
        <v>0</v>
      </c>
      <c r="BI7" s="76">
        <v>0</v>
      </c>
      <c r="BJ7" s="76">
        <v>0</v>
      </c>
      <c r="BK7" s="76">
        <v>654.71</v>
      </c>
      <c r="BL7" s="76">
        <v>783.8</v>
      </c>
      <c r="BM7" s="76">
        <v>778.81</v>
      </c>
      <c r="BN7" s="76">
        <v>718.49</v>
      </c>
      <c r="BO7" s="76">
        <v>743.31</v>
      </c>
      <c r="BP7" s="76">
        <v>785.1</v>
      </c>
      <c r="BQ7" s="76">
        <v>90.63</v>
      </c>
      <c r="BR7" s="76">
        <v>85.61</v>
      </c>
      <c r="BS7" s="76">
        <v>89.18</v>
      </c>
      <c r="BT7" s="76">
        <v>93.81</v>
      </c>
      <c r="BU7" s="76">
        <v>97.84</v>
      </c>
      <c r="BV7" s="76">
        <v>65.37</v>
      </c>
      <c r="BW7" s="76">
        <v>68.11</v>
      </c>
      <c r="BX7" s="76">
        <v>67.23</v>
      </c>
      <c r="BY7" s="76">
        <v>61.82</v>
      </c>
      <c r="BZ7" s="76">
        <v>61.15</v>
      </c>
      <c r="CA7" s="76">
        <v>56.93</v>
      </c>
      <c r="CB7" s="76">
        <v>257.17</v>
      </c>
      <c r="CC7" s="76">
        <v>274.43</v>
      </c>
      <c r="CD7" s="76">
        <v>264.19</v>
      </c>
      <c r="CE7" s="76">
        <v>255.16</v>
      </c>
      <c r="CF7" s="76">
        <v>228.62</v>
      </c>
      <c r="CG7" s="76">
        <v>228.99</v>
      </c>
      <c r="CH7" s="76">
        <v>222.41</v>
      </c>
      <c r="CI7" s="76">
        <v>228.21</v>
      </c>
      <c r="CJ7" s="76">
        <v>246.9</v>
      </c>
      <c r="CK7" s="76">
        <v>250.43</v>
      </c>
      <c r="CL7" s="76">
        <v>271.14999999999998</v>
      </c>
      <c r="CM7" s="76">
        <v>46.38</v>
      </c>
      <c r="CN7" s="76">
        <v>46.38</v>
      </c>
      <c r="CO7" s="76">
        <v>46.38</v>
      </c>
      <c r="CP7" s="76">
        <v>44.43</v>
      </c>
      <c r="CQ7" s="76">
        <v>43.34</v>
      </c>
      <c r="CR7" s="76">
        <v>54.06</v>
      </c>
      <c r="CS7" s="76">
        <v>55.26</v>
      </c>
      <c r="CT7" s="76">
        <v>54.54</v>
      </c>
      <c r="CU7" s="76">
        <v>52.9</v>
      </c>
      <c r="CV7" s="76">
        <v>52.63</v>
      </c>
      <c r="CW7" s="76">
        <v>49.87</v>
      </c>
      <c r="CX7" s="76">
        <v>94.37</v>
      </c>
      <c r="CY7" s="76">
        <v>94.83</v>
      </c>
      <c r="CZ7" s="76">
        <v>94.43</v>
      </c>
      <c r="DA7" s="76">
        <v>94.83</v>
      </c>
      <c r="DB7" s="76">
        <v>95.01</v>
      </c>
      <c r="DC7" s="76">
        <v>90.11</v>
      </c>
      <c r="DD7" s="76">
        <v>90.52</v>
      </c>
      <c r="DE7" s="76">
        <v>90.3</v>
      </c>
      <c r="DF7" s="76">
        <v>90.3</v>
      </c>
      <c r="DG7" s="76">
        <v>90.32</v>
      </c>
      <c r="DH7" s="76">
        <v>87.54</v>
      </c>
      <c r="DI7" s="76"/>
      <c r="DJ7" s="76"/>
      <c r="DK7" s="76"/>
      <c r="DL7" s="76"/>
      <c r="DM7" s="76"/>
      <c r="DN7" s="76"/>
      <c r="DO7" s="76"/>
      <c r="DP7" s="76"/>
      <c r="DQ7" s="76"/>
      <c r="DR7" s="76"/>
      <c r="DS7" s="76"/>
      <c r="DT7" s="76"/>
      <c r="DU7" s="76"/>
      <c r="DV7" s="76"/>
      <c r="DW7" s="76"/>
      <c r="DX7" s="76"/>
      <c r="DY7" s="76"/>
      <c r="DZ7" s="76"/>
      <c r="EA7" s="76"/>
      <c r="EB7" s="76"/>
      <c r="EC7" s="76"/>
      <c r="ED7" s="76"/>
      <c r="EE7" s="76">
        <v>0</v>
      </c>
      <c r="EF7" s="76">
        <v>0</v>
      </c>
      <c r="EG7" s="76">
        <v>0</v>
      </c>
      <c r="EH7" s="76">
        <v>0</v>
      </c>
      <c r="EI7" s="76">
        <v>0</v>
      </c>
      <c r="EJ7" s="76">
        <v>2.e-002</v>
      </c>
      <c r="EK7" s="76">
        <v>2.e-002</v>
      </c>
      <c r="EL7" s="76">
        <v>1.e-002</v>
      </c>
      <c r="EM7" s="76">
        <v>1.e-002</v>
      </c>
      <c r="EN7" s="76">
        <v>2.e-002</v>
      </c>
      <c r="EO7" s="76">
        <v>2.e-002</v>
      </c>
    </row>
    <row r="8" spans="1:145">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row>
    <row r="9" spans="1:145">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5">
      <c r="A10" s="63" t="s">
        <v>2</v>
      </c>
      <c r="B10" s="69">
        <f>DATEVALUE($B7-B11&amp;"/1/"&amp;B12)</f>
        <v>36892</v>
      </c>
      <c r="C10" s="69">
        <f>DATEVALUE($B7-C11&amp;"/1/"&amp;C12)</f>
        <v>37257</v>
      </c>
      <c r="D10" s="69">
        <f>DATEVALUE($B7-D11&amp;"/1/"&amp;D12)</f>
        <v>37623</v>
      </c>
      <c r="E10" s="69">
        <f>DATEVALUE($B7-E11&amp;"/1/"&amp;E12)</f>
        <v>37989</v>
      </c>
      <c r="F10" s="69">
        <f>DATEVALUE($B7-F11&amp;"/1/"&amp;F12)</f>
        <v>38356</v>
      </c>
    </row>
    <row r="11" spans="1:145">
      <c r="B11">
        <v>22</v>
      </c>
      <c r="C11">
        <v>21</v>
      </c>
      <c r="D11">
        <v>20</v>
      </c>
      <c r="E11">
        <v>19</v>
      </c>
      <c r="F11">
        <v>18</v>
      </c>
      <c r="G11" t="s">
        <v>108</v>
      </c>
    </row>
    <row r="12" spans="1:145">
      <c r="B12">
        <v>1</v>
      </c>
      <c r="C12">
        <v>1</v>
      </c>
      <c r="D12">
        <v>2</v>
      </c>
      <c r="E12">
        <v>3</v>
      </c>
      <c r="F12">
        <v>4</v>
      </c>
      <c r="G12" t="s">
        <v>109</v>
      </c>
    </row>
    <row r="13" spans="1:145">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2025-01-24T07:35:22Z</dcterms:created>
  <dcterms:modified xsi:type="dcterms:W3CDTF">2026-04-27T07:46:51Z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2026-04-27T07:46:51Z</vt:filetime>
  </property>
</Properties>
</file>